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8900" windowHeight="9240"/>
  </bookViews>
  <sheets>
    <sheet name="Sheet1" sheetId="1" r:id="rId1"/>
  </sheets>
  <definedNames>
    <definedName name="SSLink0">Sheet1!$F$48</definedName>
    <definedName name="SSLink1">Sheet1!$E$58</definedName>
    <definedName name="SSLink10">Sheet1!$G$3:$I$3</definedName>
    <definedName name="SSLink11">Sheet1!$1:$2</definedName>
    <definedName name="SSLink12">Sheet1!$J$58</definedName>
    <definedName name="SSLink2">Sheet1!$D$49</definedName>
    <definedName name="SSLink3">Sheet1!$F$15</definedName>
    <definedName name="SSLink4">Sheet1!$B$18</definedName>
    <definedName name="SSLink5">Sheet1!$B$43</definedName>
    <definedName name="SSLink6">Sheet1!$F$55</definedName>
    <definedName name="SSLink7">Sheet1!$1:$1</definedName>
    <definedName name="SSLink8">Sheet1!$G$28:$I$28</definedName>
    <definedName name="SSLink9">Sheet1!$G$60:$I$60</definedName>
  </definedNames>
  <calcPr calcId="145621"/>
</workbook>
</file>

<file path=xl/calcChain.xml><?xml version="1.0" encoding="utf-8"?>
<calcChain xmlns="http://schemas.openxmlformats.org/spreadsheetml/2006/main">
  <c r="N52" i="1" l="1"/>
  <c r="N50" i="1"/>
  <c r="N51" i="1"/>
  <c r="D3" i="1" l="1"/>
  <c r="F3" i="1" s="1"/>
  <c r="K3" i="1"/>
  <c r="L3" i="1"/>
  <c r="P3" i="1"/>
  <c r="D4" i="1"/>
  <c r="F4" i="1"/>
  <c r="J4" i="1"/>
  <c r="M4" i="1" s="1"/>
  <c r="K4" i="1"/>
  <c r="L4" i="1"/>
  <c r="P4" i="1"/>
  <c r="Q4" i="1"/>
  <c r="Q5" i="1" s="1"/>
  <c r="Q6" i="1" s="1"/>
  <c r="Q7" i="1" s="1"/>
  <c r="Q8" i="1" s="1"/>
  <c r="Q9" i="1" s="1"/>
  <c r="Q10" i="1" s="1"/>
  <c r="Q11" i="1" s="1"/>
  <c r="D5" i="1"/>
  <c r="K5" i="1" s="1"/>
  <c r="P5" i="1"/>
  <c r="D6" i="1"/>
  <c r="F6" i="1" s="1"/>
  <c r="P6" i="1"/>
  <c r="D7" i="1"/>
  <c r="K7" i="1"/>
  <c r="L7" i="1"/>
  <c r="P7" i="1"/>
  <c r="D8" i="1"/>
  <c r="F8" i="1"/>
  <c r="J8" i="1"/>
  <c r="M8" i="1" s="1"/>
  <c r="K8" i="1"/>
  <c r="L8" i="1"/>
  <c r="P8" i="1"/>
  <c r="D9" i="1"/>
  <c r="K9" i="1" s="1"/>
  <c r="P9" i="1"/>
  <c r="D10" i="1"/>
  <c r="J10" i="1" s="1"/>
  <c r="F10" i="1"/>
  <c r="L10" i="1"/>
  <c r="P10" i="1"/>
  <c r="D11" i="1"/>
  <c r="K11" i="1" s="1"/>
  <c r="L11" i="1"/>
  <c r="P11" i="1"/>
  <c r="D12" i="1"/>
  <c r="F12" i="1" s="1"/>
  <c r="J12" i="1"/>
  <c r="M12" i="1" s="1"/>
  <c r="K12" i="1"/>
  <c r="L12" i="1"/>
  <c r="P12" i="1"/>
  <c r="Q12" i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D13" i="1"/>
  <c r="K13" i="1" s="1"/>
  <c r="P13" i="1"/>
  <c r="D14" i="1"/>
  <c r="J14" i="1" s="1"/>
  <c r="F14" i="1"/>
  <c r="L14" i="1"/>
  <c r="P14" i="1"/>
  <c r="D15" i="1"/>
  <c r="K15" i="1" s="1"/>
  <c r="L15" i="1"/>
  <c r="P15" i="1"/>
  <c r="D16" i="1"/>
  <c r="F16" i="1" s="1"/>
  <c r="J16" i="1"/>
  <c r="M16" i="1" s="1"/>
  <c r="K16" i="1"/>
  <c r="L16" i="1"/>
  <c r="P16" i="1"/>
  <c r="D17" i="1"/>
  <c r="K17" i="1" s="1"/>
  <c r="P17" i="1"/>
  <c r="D18" i="1"/>
  <c r="F18" i="1"/>
  <c r="J18" i="1"/>
  <c r="M18" i="1" s="1"/>
  <c r="K18" i="1"/>
  <c r="L18" i="1"/>
  <c r="P18" i="1"/>
  <c r="D19" i="1"/>
  <c r="K19" i="1" s="1"/>
  <c r="P19" i="1"/>
  <c r="D20" i="1"/>
  <c r="F20" i="1" s="1"/>
  <c r="L20" i="1"/>
  <c r="P20" i="1"/>
  <c r="D21" i="1"/>
  <c r="K21" i="1" s="1"/>
  <c r="P21" i="1"/>
  <c r="D22" i="1"/>
  <c r="F22" i="1" s="1"/>
  <c r="J22" i="1"/>
  <c r="K22" i="1"/>
  <c r="L22" i="1"/>
  <c r="P22" i="1"/>
  <c r="D23" i="1"/>
  <c r="L23" i="1" s="1"/>
  <c r="K23" i="1"/>
  <c r="P23" i="1"/>
  <c r="D24" i="1"/>
  <c r="J24" i="1" s="1"/>
  <c r="F24" i="1"/>
  <c r="L24" i="1"/>
  <c r="P24" i="1"/>
  <c r="D25" i="1"/>
  <c r="K25" i="1" s="1"/>
  <c r="P25" i="1"/>
  <c r="D26" i="1"/>
  <c r="F26" i="1" s="1"/>
  <c r="L26" i="1"/>
  <c r="P26" i="1"/>
  <c r="D27" i="1"/>
  <c r="L27" i="1"/>
  <c r="P27" i="1"/>
  <c r="D28" i="1"/>
  <c r="F28" i="1" s="1"/>
  <c r="K28" i="1"/>
  <c r="L28" i="1"/>
  <c r="P28" i="1"/>
  <c r="D29" i="1"/>
  <c r="F29" i="1"/>
  <c r="L29" i="1"/>
  <c r="P29" i="1"/>
  <c r="D30" i="1"/>
  <c r="F30" i="1" s="1"/>
  <c r="J30" i="1"/>
  <c r="K30" i="1"/>
  <c r="L30" i="1"/>
  <c r="P30" i="1"/>
  <c r="D31" i="1"/>
  <c r="P31" i="1"/>
  <c r="D32" i="1"/>
  <c r="K32" i="1" s="1"/>
  <c r="L32" i="1"/>
  <c r="P32" i="1"/>
  <c r="D33" i="1"/>
  <c r="F33" i="1" s="1"/>
  <c r="J33" i="1"/>
  <c r="M33" i="1" s="1"/>
  <c r="K33" i="1"/>
  <c r="L33" i="1"/>
  <c r="P33" i="1"/>
  <c r="D34" i="1"/>
  <c r="P34" i="1"/>
  <c r="D35" i="1"/>
  <c r="F35" i="1"/>
  <c r="J35" i="1"/>
  <c r="M35" i="1" s="1"/>
  <c r="K35" i="1"/>
  <c r="L35" i="1"/>
  <c r="P35" i="1"/>
  <c r="D36" i="1"/>
  <c r="K36" i="1" s="1"/>
  <c r="P36" i="1"/>
  <c r="D37" i="1"/>
  <c r="F37" i="1" s="1"/>
  <c r="L37" i="1"/>
  <c r="P37" i="1"/>
  <c r="D38" i="1"/>
  <c r="P38" i="1"/>
  <c r="D39" i="1"/>
  <c r="F39" i="1" s="1"/>
  <c r="J39" i="1"/>
  <c r="K39" i="1"/>
  <c r="L39" i="1"/>
  <c r="P39" i="1"/>
  <c r="D40" i="1"/>
  <c r="L40" i="1" s="1"/>
  <c r="K40" i="1"/>
  <c r="P40" i="1"/>
  <c r="D41" i="1"/>
  <c r="J41" i="1" s="1"/>
  <c r="F41" i="1"/>
  <c r="L41" i="1"/>
  <c r="P41" i="1"/>
  <c r="D42" i="1"/>
  <c r="K42" i="1" s="1"/>
  <c r="P42" i="1"/>
  <c r="D43" i="1"/>
  <c r="J43" i="1" s="1"/>
  <c r="F43" i="1"/>
  <c r="L43" i="1"/>
  <c r="P43" i="1"/>
  <c r="D44" i="1"/>
  <c r="K44" i="1" s="1"/>
  <c r="L44" i="1"/>
  <c r="P44" i="1"/>
  <c r="D45" i="1"/>
  <c r="J45" i="1" s="1"/>
  <c r="M45" i="1" s="1"/>
  <c r="K45" i="1"/>
  <c r="L45" i="1"/>
  <c r="P45" i="1"/>
  <c r="D46" i="1"/>
  <c r="F46" i="1"/>
  <c r="L46" i="1"/>
  <c r="P46" i="1"/>
  <c r="D47" i="1"/>
  <c r="F47" i="1" s="1"/>
  <c r="J47" i="1"/>
  <c r="K47" i="1"/>
  <c r="L47" i="1"/>
  <c r="P47" i="1"/>
  <c r="D48" i="1"/>
  <c r="L48" i="1" s="1"/>
  <c r="F48" i="1"/>
  <c r="P48" i="1"/>
  <c r="D49" i="1"/>
  <c r="F49" i="1" s="1"/>
  <c r="J49" i="1"/>
  <c r="P49" i="1"/>
  <c r="D52" i="1"/>
  <c r="P52" i="1"/>
  <c r="D50" i="1"/>
  <c r="F50" i="1" s="1"/>
  <c r="J50" i="1"/>
  <c r="K50" i="1"/>
  <c r="L50" i="1"/>
  <c r="P50" i="1"/>
  <c r="D51" i="1"/>
  <c r="P51" i="1"/>
  <c r="P54" i="1"/>
  <c r="B56" i="1"/>
  <c r="E56" i="1"/>
  <c r="J57" i="1"/>
  <c r="J58" i="1" s="1"/>
  <c r="K57" i="1"/>
  <c r="L57" i="1"/>
  <c r="K58" i="1"/>
  <c r="J59" i="1"/>
  <c r="K59" i="1"/>
  <c r="J63" i="1"/>
  <c r="K63" i="1"/>
  <c r="L63" i="1"/>
  <c r="J64" i="1"/>
  <c r="K64" i="1"/>
  <c r="L64" i="1"/>
  <c r="M41" i="1" l="1"/>
  <c r="M43" i="1"/>
  <c r="L6" i="1"/>
  <c r="M47" i="1"/>
  <c r="M39" i="1"/>
  <c r="K37" i="1"/>
  <c r="K26" i="1"/>
  <c r="M22" i="1"/>
  <c r="K20" i="1"/>
  <c r="K6" i="1"/>
  <c r="L49" i="1"/>
  <c r="K43" i="1"/>
  <c r="K41" i="1"/>
  <c r="J37" i="1"/>
  <c r="M37" i="1" s="1"/>
  <c r="L36" i="1"/>
  <c r="J28" i="1"/>
  <c r="M28" i="1" s="1"/>
  <c r="J26" i="1"/>
  <c r="M26" i="1" s="1"/>
  <c r="K24" i="1"/>
  <c r="M24" i="1" s="1"/>
  <c r="J20" i="1"/>
  <c r="L19" i="1"/>
  <c r="K14" i="1"/>
  <c r="M14" i="1" s="1"/>
  <c r="K10" i="1"/>
  <c r="M10" i="1" s="1"/>
  <c r="J6" i="1"/>
  <c r="J3" i="1"/>
  <c r="M3" i="1" s="1"/>
  <c r="K49" i="1"/>
  <c r="M49" i="1" s="1"/>
  <c r="J52" i="1"/>
  <c r="K52" i="1"/>
  <c r="L52" i="1"/>
  <c r="J51" i="1"/>
  <c r="K51" i="1"/>
  <c r="F51" i="1"/>
  <c r="L51" i="1"/>
  <c r="F52" i="1"/>
  <c r="F34" i="1"/>
  <c r="J34" i="1"/>
  <c r="K34" i="1"/>
  <c r="L34" i="1"/>
  <c r="L58" i="1"/>
  <c r="L59" i="1"/>
  <c r="F42" i="1"/>
  <c r="J42" i="1"/>
  <c r="L42" i="1"/>
  <c r="F38" i="1"/>
  <c r="J38" i="1"/>
  <c r="K38" i="1"/>
  <c r="L38" i="1"/>
  <c r="K31" i="1"/>
  <c r="L31" i="1"/>
  <c r="J31" i="1"/>
  <c r="M31" i="1" s="1"/>
  <c r="M50" i="1"/>
  <c r="J48" i="1"/>
  <c r="K48" i="1"/>
  <c r="J29" i="1"/>
  <c r="K29" i="1"/>
  <c r="J27" i="1"/>
  <c r="K27" i="1"/>
  <c r="L25" i="1"/>
  <c r="F23" i="1"/>
  <c r="J23" i="1"/>
  <c r="M23" i="1" s="1"/>
  <c r="L21" i="1"/>
  <c r="F19" i="1"/>
  <c r="J19" i="1"/>
  <c r="L17" i="1"/>
  <c r="F15" i="1"/>
  <c r="J15" i="1"/>
  <c r="M15" i="1" s="1"/>
  <c r="L13" i="1"/>
  <c r="F11" i="1"/>
  <c r="J11" i="1"/>
  <c r="M11" i="1" s="1"/>
  <c r="L9" i="1"/>
  <c r="F7" i="1"/>
  <c r="J7" i="1"/>
  <c r="M7" i="1" s="1"/>
  <c r="L5" i="1"/>
  <c r="D56" i="1"/>
  <c r="J46" i="1"/>
  <c r="K46" i="1"/>
  <c r="F44" i="1"/>
  <c r="J44" i="1"/>
  <c r="M44" i="1" s="1"/>
  <c r="F40" i="1"/>
  <c r="J40" i="1"/>
  <c r="M40" i="1" s="1"/>
  <c r="F36" i="1"/>
  <c r="J36" i="1"/>
  <c r="M36" i="1" s="1"/>
  <c r="F32" i="1"/>
  <c r="J32" i="1"/>
  <c r="M32" i="1" s="1"/>
  <c r="M30" i="1"/>
  <c r="F25" i="1"/>
  <c r="J25" i="1"/>
  <c r="F21" i="1"/>
  <c r="J21" i="1"/>
  <c r="F17" i="1"/>
  <c r="J17" i="1"/>
  <c r="F13" i="1"/>
  <c r="J13" i="1"/>
  <c r="M13" i="1" s="1"/>
  <c r="F9" i="1"/>
  <c r="J9" i="1"/>
  <c r="F5" i="1"/>
  <c r="J5" i="1"/>
  <c r="P1" i="1"/>
  <c r="M9" i="1" l="1"/>
  <c r="M25" i="1"/>
  <c r="M27" i="1"/>
  <c r="M48" i="1"/>
  <c r="M21" i="1"/>
  <c r="M19" i="1"/>
  <c r="K56" i="1"/>
  <c r="K61" i="1" s="1"/>
  <c r="M6" i="1"/>
  <c r="M20" i="1"/>
  <c r="M5" i="1"/>
  <c r="J56" i="1"/>
  <c r="J61" i="1" s="1"/>
  <c r="M38" i="1"/>
  <c r="M42" i="1"/>
  <c r="M34" i="1"/>
  <c r="M51" i="1"/>
  <c r="M17" i="1"/>
  <c r="M29" i="1"/>
  <c r="M52" i="1"/>
  <c r="M46" i="1"/>
  <c r="L56" i="1"/>
  <c r="L61" i="1" s="1"/>
  <c r="M56" i="1" l="1"/>
  <c r="N29" i="1" s="1"/>
  <c r="N28" i="1" l="1"/>
  <c r="N10" i="1"/>
  <c r="N18" i="1"/>
  <c r="N26" i="1"/>
  <c r="N22" i="1"/>
  <c r="N33" i="1"/>
  <c r="N8" i="1"/>
  <c r="N35" i="1"/>
  <c r="N45" i="1"/>
  <c r="N39" i="1"/>
  <c r="N24" i="1"/>
  <c r="N41" i="1"/>
  <c r="N37" i="1"/>
  <c r="N4" i="1"/>
  <c r="N6" i="1"/>
  <c r="N16" i="1"/>
  <c r="N14" i="1"/>
  <c r="N20" i="1"/>
  <c r="N47" i="1"/>
  <c r="N12" i="1"/>
  <c r="N43" i="1"/>
  <c r="N21" i="1"/>
  <c r="N44" i="1"/>
  <c r="N27" i="1"/>
  <c r="N19" i="1"/>
  <c r="N25" i="1"/>
  <c r="N11" i="1"/>
  <c r="N3" i="1"/>
  <c r="N49" i="1"/>
  <c r="N48" i="1"/>
  <c r="N32" i="1"/>
  <c r="N7" i="1"/>
  <c r="N31" i="1"/>
  <c r="N9" i="1"/>
  <c r="N40" i="1"/>
  <c r="N13" i="1"/>
  <c r="N36" i="1"/>
  <c r="N23" i="1"/>
  <c r="N30" i="1"/>
  <c r="N15" i="1"/>
  <c r="N17" i="1"/>
  <c r="N5" i="1"/>
  <c r="N38" i="1"/>
  <c r="N46" i="1"/>
  <c r="N34" i="1"/>
  <c r="N42" i="1"/>
  <c r="O4" i="1" l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3" i="1"/>
  <c r="O50" i="1"/>
  <c r="O51" i="1"/>
  <c r="O52" i="1"/>
  <c r="Q50" i="1"/>
  <c r="Q51" i="1"/>
  <c r="Q52" i="1"/>
</calcChain>
</file>

<file path=xl/sharedStrings.xml><?xml version="1.0" encoding="utf-8"?>
<sst xmlns="http://schemas.openxmlformats.org/spreadsheetml/2006/main" count="120" uniqueCount="82">
  <si>
    <t>Production</t>
  </si>
  <si>
    <t>times</t>
  </si>
  <si>
    <t>Adjusted</t>
  </si>
  <si>
    <t>Area Harvested</t>
  </si>
  <si>
    <t>Yield</t>
  </si>
  <si>
    <t>Protein</t>
  </si>
  <si>
    <t>Fat</t>
  </si>
  <si>
    <t>Carbs</t>
  </si>
  <si>
    <t>Calories</t>
  </si>
  <si>
    <t>units</t>
  </si>
  <si>
    <t>metric tonnes</t>
  </si>
  <si>
    <t>%</t>
  </si>
  <si>
    <t>hectares (ha)</t>
  </si>
  <si>
    <t>tonnes/ha</t>
  </si>
  <si>
    <t>percent</t>
  </si>
  <si>
    <t>tonnes</t>
  </si>
  <si>
    <t>total kcal</t>
  </si>
  <si>
    <t>maize</t>
  </si>
  <si>
    <t>wheat</t>
  </si>
  <si>
    <t>rice paddy</t>
  </si>
  <si>
    <t>soybeans</t>
  </si>
  <si>
    <t>barley</t>
  </si>
  <si>
    <t>palm fruit oil</t>
  </si>
  <si>
    <t>cassava</t>
  </si>
  <si>
    <t>potatoes</t>
  </si>
  <si>
    <t>rapeseed oil</t>
  </si>
  <si>
    <t>sorghum</t>
  </si>
  <si>
    <t>groundnuts</t>
  </si>
  <si>
    <t>millet</t>
  </si>
  <si>
    <t>beans dry</t>
  </si>
  <si>
    <t>oats</t>
  </si>
  <si>
    <t>sugar cane</t>
  </si>
  <si>
    <t>sweet potato</t>
  </si>
  <si>
    <t>sunflower seed</t>
  </si>
  <si>
    <t>palm kernel oil</t>
  </si>
  <si>
    <t>yams</t>
  </si>
  <si>
    <t>rye</t>
  </si>
  <si>
    <t>triticale</t>
  </si>
  <si>
    <t>cottonseed oil</t>
  </si>
  <si>
    <t>chick peas</t>
  </si>
  <si>
    <t>peas dry</t>
  </si>
  <si>
    <t>coconut oil*</t>
  </si>
  <si>
    <t>plantains</t>
  </si>
  <si>
    <t>sugar beet</t>
  </si>
  <si>
    <t>olive oil*</t>
  </si>
  <si>
    <t>sesame seed</t>
  </si>
  <si>
    <t>cow peas dry</t>
  </si>
  <si>
    <t>cabbage - kale</t>
  </si>
  <si>
    <t>beans broad</t>
  </si>
  <si>
    <t>lentils</t>
  </si>
  <si>
    <t>peas green</t>
  </si>
  <si>
    <t>carrots</t>
  </si>
  <si>
    <t>pigeon peas</t>
  </si>
  <si>
    <t>taro</t>
  </si>
  <si>
    <t>maize green</t>
  </si>
  <si>
    <t>walnuts</t>
  </si>
  <si>
    <t>beans green</t>
  </si>
  <si>
    <t>almonds</t>
  </si>
  <si>
    <t>linseed oil*</t>
  </si>
  <si>
    <t>cashew nuts</t>
  </si>
  <si>
    <t>buckwheat</t>
  </si>
  <si>
    <t>cauliflower</t>
  </si>
  <si>
    <t>pumpkin flesh</t>
  </si>
  <si>
    <t>melonseed</t>
  </si>
  <si>
    <t>hazelnuts</t>
  </si>
  <si>
    <t>7 billion:</t>
  </si>
  <si>
    <t xml:space="preserve">10 billion: </t>
  </si>
  <si>
    <t>food</t>
  </si>
  <si>
    <t>Staple Crops</t>
  </si>
  <si>
    <t>1 billion</t>
  </si>
  <si>
    <t>7 billion</t>
  </si>
  <si>
    <t>10 billion</t>
  </si>
  <si>
    <t>kcal need</t>
  </si>
  <si>
    <t>kcal have</t>
  </si>
  <si>
    <t>MT have</t>
  </si>
  <si>
    <t>MT need</t>
  </si>
  <si>
    <t>tomatoes</t>
  </si>
  <si>
    <t>fonio</t>
  </si>
  <si>
    <t>A</t>
  </si>
  <si>
    <t>Percent</t>
  </si>
  <si>
    <t>B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</si>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</sst>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E+00"/>
    <numFmt numFmtId="166" formatCode="0.000%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1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10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workbookViewId="0"/>
  </sheetViews>
  <sheetFormatPr defaultColWidth="11.42578125" defaultRowHeight="12.75" x14ac:dyDescent="0.2"/>
  <cols>
    <col min="1" max="1" width="15.5703125" style="1" customWidth="1"/>
    <col min="2" max="2" width="14" style="1" customWidth="1"/>
    <col min="3" max="3" width="7.42578125" style="3" customWidth="1"/>
    <col min="4" max="4" width="12" style="6" customWidth="1"/>
    <col min="5" max="5" width="14.85546875" style="1" customWidth="1"/>
    <col min="6" max="6" width="9.7109375" style="5" customWidth="1"/>
    <col min="7" max="7" width="10" style="4" customWidth="1"/>
    <col min="8" max="8" width="9.5703125" style="4" customWidth="1"/>
    <col min="9" max="9" width="9.7109375" style="4" customWidth="1"/>
    <col min="10" max="12" width="11" style="6" customWidth="1"/>
    <col min="13" max="13" width="11" style="7" customWidth="1"/>
    <col min="14" max="14" width="11.42578125" style="2" customWidth="1"/>
    <col min="15" max="15" width="9.42578125" style="2" customWidth="1"/>
    <col min="16" max="16" width="15.7109375" style="9" customWidth="1"/>
    <col min="17" max="17" width="6.7109375" style="1" customWidth="1"/>
  </cols>
  <sheetData>
    <row r="1" spans="1:18" x14ac:dyDescent="0.2">
      <c r="A1" s="23" t="s">
        <v>68</v>
      </c>
      <c r="B1" s="23" t="s">
        <v>0</v>
      </c>
      <c r="C1" s="24" t="s">
        <v>1</v>
      </c>
      <c r="D1" s="25" t="s">
        <v>2</v>
      </c>
      <c r="E1" s="23" t="s">
        <v>3</v>
      </c>
      <c r="F1" s="26" t="s">
        <v>4</v>
      </c>
      <c r="G1" s="27" t="s">
        <v>5</v>
      </c>
      <c r="H1" s="27" t="s">
        <v>6</v>
      </c>
      <c r="I1" s="27" t="s">
        <v>7</v>
      </c>
      <c r="J1" s="25" t="s">
        <v>5</v>
      </c>
      <c r="K1" s="25" t="s">
        <v>6</v>
      </c>
      <c r="L1" s="25" t="s">
        <v>7</v>
      </c>
      <c r="M1" s="28" t="s">
        <v>8</v>
      </c>
      <c r="N1" s="29" t="s">
        <v>79</v>
      </c>
      <c r="O1" s="29" t="s">
        <v>79</v>
      </c>
      <c r="P1" s="30" t="str">
        <f t="shared" ref="P1" si="0">A1</f>
        <v>Staple Crops</v>
      </c>
      <c r="Q1" s="30" t="s">
        <v>81</v>
      </c>
    </row>
    <row r="2" spans="1:18" x14ac:dyDescent="0.2">
      <c r="A2" s="23" t="s">
        <v>67</v>
      </c>
      <c r="B2" s="1" t="s">
        <v>10</v>
      </c>
      <c r="C2" s="8" t="s">
        <v>11</v>
      </c>
      <c r="D2" s="6" t="s">
        <v>10</v>
      </c>
      <c r="E2" s="1" t="s">
        <v>12</v>
      </c>
      <c r="F2" s="5" t="s">
        <v>13</v>
      </c>
      <c r="G2" s="4" t="s">
        <v>14</v>
      </c>
      <c r="H2" s="4" t="s">
        <v>14</v>
      </c>
      <c r="I2" s="4" t="s">
        <v>14</v>
      </c>
      <c r="J2" s="6" t="s">
        <v>15</v>
      </c>
      <c r="K2" s="6" t="s">
        <v>15</v>
      </c>
      <c r="L2" s="6" t="s">
        <v>15</v>
      </c>
      <c r="M2" s="7" t="s">
        <v>16</v>
      </c>
      <c r="N2" s="22" t="s">
        <v>78</v>
      </c>
      <c r="O2" s="22" t="s">
        <v>80</v>
      </c>
    </row>
    <row r="3" spans="1:18" s="1" customFormat="1" x14ac:dyDescent="0.2">
      <c r="A3" s="23" t="s">
        <v>17</v>
      </c>
      <c r="B3" s="11">
        <v>818823434</v>
      </c>
      <c r="C3" s="12">
        <v>1</v>
      </c>
      <c r="D3" s="13">
        <f t="shared" ref="D3:D34" si="1">B3*C3</f>
        <v>818823434</v>
      </c>
      <c r="E3" s="11">
        <v>158628747</v>
      </c>
      <c r="F3" s="14">
        <f t="shared" ref="F3:F26" si="2">D3/E3</f>
        <v>5.1618855313784957</v>
      </c>
      <c r="G3" s="15">
        <v>0.10199999999999999</v>
      </c>
      <c r="H3" s="15">
        <v>3.5900000000000001E-2</v>
      </c>
      <c r="I3" s="15">
        <v>0.76890000000000003</v>
      </c>
      <c r="J3" s="13">
        <f t="shared" ref="J3:J34" si="3">D3*G3</f>
        <v>83519990.267999992</v>
      </c>
      <c r="K3" s="13">
        <f t="shared" ref="K3:K34" si="4">D3*H3</f>
        <v>29395761.2806</v>
      </c>
      <c r="L3" s="13">
        <f t="shared" ref="L3:L34" si="5">D3*I3</f>
        <v>629593338.40260005</v>
      </c>
      <c r="M3" s="16">
        <f t="shared" ref="M3:M34" si="6">((J3*1000)*3870)+((K3*1000)*8840)+((L3*1000)*3870)</f>
        <v>3019607111675726.5</v>
      </c>
      <c r="N3" s="17">
        <f>M3/M56</f>
        <v>0.28921179391037199</v>
      </c>
      <c r="O3" s="17">
        <f>N3</f>
        <v>0.28921179391037199</v>
      </c>
      <c r="P3" s="18" t="str">
        <f t="shared" ref="P3:P34" si="7">A3</f>
        <v>maize</v>
      </c>
      <c r="Q3" s="11">
        <v>1</v>
      </c>
    </row>
    <row r="4" spans="1:18" x14ac:dyDescent="0.2">
      <c r="A4" s="23" t="s">
        <v>18</v>
      </c>
      <c r="B4" s="11">
        <v>685614399</v>
      </c>
      <c r="C4" s="12">
        <v>0.85</v>
      </c>
      <c r="D4" s="13">
        <f t="shared" si="1"/>
        <v>582772239.14999998</v>
      </c>
      <c r="E4" s="11">
        <v>225622452</v>
      </c>
      <c r="F4" s="14">
        <f t="shared" si="2"/>
        <v>2.58295322111826</v>
      </c>
      <c r="G4" s="15">
        <v>0.1321</v>
      </c>
      <c r="H4" s="15">
        <v>2.5000000000000001E-2</v>
      </c>
      <c r="I4" s="15">
        <v>0.71970000000000001</v>
      </c>
      <c r="J4" s="13">
        <f t="shared" si="3"/>
        <v>76984212.791714996</v>
      </c>
      <c r="K4" s="13">
        <f t="shared" si="4"/>
        <v>14569305.97875</v>
      </c>
      <c r="L4" s="13">
        <f t="shared" si="5"/>
        <v>419421180.51625496</v>
      </c>
      <c r="M4" s="16">
        <f t="shared" si="6"/>
        <v>2049881536953993.7</v>
      </c>
      <c r="N4" s="17">
        <f>M4/M56</f>
        <v>0.1963334615002989</v>
      </c>
      <c r="O4" s="17">
        <f>N3+N4</f>
        <v>0.4855452554106709</v>
      </c>
      <c r="P4" s="18" t="str">
        <f t="shared" si="7"/>
        <v>wheat</v>
      </c>
      <c r="Q4" s="11">
        <f t="shared" ref="Q4:Q35" si="8">Q3+1</f>
        <v>2</v>
      </c>
    </row>
    <row r="5" spans="1:18" x14ac:dyDescent="0.2">
      <c r="A5" s="23" t="s">
        <v>19</v>
      </c>
      <c r="B5" s="11">
        <v>685240469</v>
      </c>
      <c r="C5" s="12">
        <v>0.65</v>
      </c>
      <c r="D5" s="13">
        <f t="shared" si="1"/>
        <v>445406304.85000002</v>
      </c>
      <c r="E5" s="11">
        <v>158300068</v>
      </c>
      <c r="F5" s="14">
        <f t="shared" si="2"/>
        <v>2.8136835977227754</v>
      </c>
      <c r="G5" s="15">
        <v>6.6100000000000006E-2</v>
      </c>
      <c r="H5" s="15">
        <v>5.7999999999999996E-3</v>
      </c>
      <c r="I5" s="15">
        <v>0.79339999999999999</v>
      </c>
      <c r="J5" s="13">
        <f t="shared" si="3"/>
        <v>29441356.750585005</v>
      </c>
      <c r="K5" s="13">
        <f t="shared" si="4"/>
        <v>2583356.56813</v>
      </c>
      <c r="L5" s="13">
        <f t="shared" si="5"/>
        <v>353385362.26798999</v>
      </c>
      <c r="M5" s="16">
        <f t="shared" si="6"/>
        <v>1504376274664154.5</v>
      </c>
      <c r="N5" s="17">
        <f>M5/M56</f>
        <v>0.14408608306342666</v>
      </c>
      <c r="O5" s="17">
        <f t="shared" ref="O5:O52" si="9">N5+O4</f>
        <v>0.62963133847409758</v>
      </c>
      <c r="P5" s="18" t="str">
        <f t="shared" si="7"/>
        <v>rice paddy</v>
      </c>
      <c r="Q5" s="11">
        <f t="shared" si="8"/>
        <v>3</v>
      </c>
    </row>
    <row r="6" spans="1:18" x14ac:dyDescent="0.2">
      <c r="A6" s="23" t="s">
        <v>20</v>
      </c>
      <c r="B6" s="11">
        <v>223184884</v>
      </c>
      <c r="C6" s="12">
        <v>1</v>
      </c>
      <c r="D6" s="13">
        <f t="shared" si="1"/>
        <v>223184884</v>
      </c>
      <c r="E6" s="11">
        <v>99501101</v>
      </c>
      <c r="F6" s="14">
        <f t="shared" si="2"/>
        <v>2.2430393408410625</v>
      </c>
      <c r="G6" s="15">
        <v>0.3649</v>
      </c>
      <c r="H6" s="15">
        <v>0.19939999999999999</v>
      </c>
      <c r="I6" s="15">
        <v>0.30159999999999998</v>
      </c>
      <c r="J6" s="13">
        <f t="shared" si="3"/>
        <v>81440164.171599999</v>
      </c>
      <c r="K6" s="13">
        <f t="shared" si="4"/>
        <v>44503065.869599998</v>
      </c>
      <c r="L6" s="13">
        <f t="shared" si="5"/>
        <v>67312561.01439999</v>
      </c>
      <c r="M6" s="16">
        <f t="shared" si="6"/>
        <v>969080148757084</v>
      </c>
      <c r="N6" s="17">
        <f>M6/M56</f>
        <v>9.2816514831107061E-2</v>
      </c>
      <c r="O6" s="17">
        <f t="shared" si="9"/>
        <v>0.72244785330520467</v>
      </c>
      <c r="P6" s="18" t="str">
        <f t="shared" si="7"/>
        <v>soybeans</v>
      </c>
      <c r="Q6" s="11">
        <f t="shared" si="8"/>
        <v>4</v>
      </c>
    </row>
    <row r="7" spans="1:18" x14ac:dyDescent="0.2">
      <c r="A7" s="23" t="s">
        <v>21</v>
      </c>
      <c r="B7" s="11">
        <v>152125329</v>
      </c>
      <c r="C7" s="12">
        <v>0.85</v>
      </c>
      <c r="D7" s="13">
        <f t="shared" si="1"/>
        <v>129306529.64999999</v>
      </c>
      <c r="E7" s="11">
        <v>54059705</v>
      </c>
      <c r="F7" s="14">
        <f t="shared" si="2"/>
        <v>2.3919207411509182</v>
      </c>
      <c r="G7" s="15">
        <v>0.12479999999999999</v>
      </c>
      <c r="H7" s="15">
        <v>2.3E-2</v>
      </c>
      <c r="I7" s="15">
        <v>0.73480000000000001</v>
      </c>
      <c r="J7" s="13">
        <f t="shared" si="3"/>
        <v>16137454.900319997</v>
      </c>
      <c r="K7" s="13">
        <f t="shared" si="4"/>
        <v>2974050.1819499996</v>
      </c>
      <c r="L7" s="13">
        <f t="shared" si="5"/>
        <v>95014437.986819997</v>
      </c>
      <c r="M7" s="16">
        <f t="shared" si="6"/>
        <v>456448429081669.75</v>
      </c>
      <c r="N7" s="17">
        <f>M7/M56</f>
        <v>4.3717697077823484E-2</v>
      </c>
      <c r="O7" s="17">
        <f t="shared" si="9"/>
        <v>0.76616555038302814</v>
      </c>
      <c r="P7" s="18" t="str">
        <f t="shared" si="7"/>
        <v>barley</v>
      </c>
      <c r="Q7" s="11">
        <f t="shared" si="8"/>
        <v>5</v>
      </c>
    </row>
    <row r="8" spans="1:18" x14ac:dyDescent="0.2">
      <c r="A8" s="23" t="s">
        <v>22</v>
      </c>
      <c r="B8" s="11">
        <v>45083932</v>
      </c>
      <c r="C8" s="12">
        <v>1</v>
      </c>
      <c r="D8" s="13">
        <f t="shared" si="1"/>
        <v>45083932</v>
      </c>
      <c r="E8" s="11">
        <v>14921224</v>
      </c>
      <c r="F8" s="14">
        <f t="shared" si="2"/>
        <v>3.0214633866497818</v>
      </c>
      <c r="G8" s="15">
        <v>0</v>
      </c>
      <c r="H8" s="15">
        <v>1</v>
      </c>
      <c r="I8" s="15">
        <v>0</v>
      </c>
      <c r="J8" s="13">
        <f t="shared" si="3"/>
        <v>0</v>
      </c>
      <c r="K8" s="13">
        <f t="shared" si="4"/>
        <v>45083932</v>
      </c>
      <c r="L8" s="13">
        <f t="shared" si="5"/>
        <v>0</v>
      </c>
      <c r="M8" s="16">
        <f t="shared" si="6"/>
        <v>398541958880000</v>
      </c>
      <c r="N8" s="17">
        <f>M8/M56</f>
        <v>3.817153378350386E-2</v>
      </c>
      <c r="O8" s="17">
        <f t="shared" si="9"/>
        <v>0.80433708416653205</v>
      </c>
      <c r="P8" s="18" t="str">
        <f t="shared" si="7"/>
        <v>palm fruit oil</v>
      </c>
      <c r="Q8" s="11">
        <f t="shared" si="8"/>
        <v>6</v>
      </c>
    </row>
    <row r="9" spans="1:18" s="1" customFormat="1" x14ac:dyDescent="0.2">
      <c r="A9" s="23" t="s">
        <v>23</v>
      </c>
      <c r="B9" s="11">
        <v>233795973</v>
      </c>
      <c r="C9" s="12">
        <v>0.9</v>
      </c>
      <c r="D9" s="13">
        <f t="shared" si="1"/>
        <v>210416375.70000002</v>
      </c>
      <c r="E9" s="11">
        <v>18916569</v>
      </c>
      <c r="F9" s="14">
        <f t="shared" si="2"/>
        <v>11.123390066137258</v>
      </c>
      <c r="G9" s="15">
        <v>1.3599999999999999E-2</v>
      </c>
      <c r="H9" s="15">
        <v>2.8E-3</v>
      </c>
      <c r="I9" s="15">
        <v>0.38059999999999999</v>
      </c>
      <c r="J9" s="13">
        <f t="shared" si="3"/>
        <v>2861662.70952</v>
      </c>
      <c r="K9" s="13">
        <f t="shared" si="4"/>
        <v>589165.85196</v>
      </c>
      <c r="L9" s="13">
        <f t="shared" si="5"/>
        <v>80084472.59142001</v>
      </c>
      <c r="M9" s="16">
        <f t="shared" si="6"/>
        <v>326209769745964.25</v>
      </c>
      <c r="N9" s="17">
        <f>M9/M56</f>
        <v>3.1243704631151104E-2</v>
      </c>
      <c r="O9" s="17">
        <f t="shared" si="9"/>
        <v>0.83558078879768316</v>
      </c>
      <c r="P9" s="18" t="str">
        <f t="shared" si="7"/>
        <v>cassava</v>
      </c>
      <c r="Q9" s="11">
        <f t="shared" si="8"/>
        <v>7</v>
      </c>
    </row>
    <row r="10" spans="1:18" x14ac:dyDescent="0.2">
      <c r="A10" s="23" t="s">
        <v>24</v>
      </c>
      <c r="B10" s="11">
        <v>329581307</v>
      </c>
      <c r="C10" s="12">
        <v>0.75</v>
      </c>
      <c r="D10" s="13">
        <f t="shared" si="1"/>
        <v>247185980.25</v>
      </c>
      <c r="E10" s="11">
        <v>18651838</v>
      </c>
      <c r="F10" s="14">
        <f t="shared" si="2"/>
        <v>13.252633882516029</v>
      </c>
      <c r="G10" s="15">
        <v>2.0199999999999999E-2</v>
      </c>
      <c r="H10" s="15">
        <v>8.9999999999999998E-4</v>
      </c>
      <c r="I10" s="15">
        <v>0.17469999999999999</v>
      </c>
      <c r="J10" s="13">
        <f t="shared" si="3"/>
        <v>4993156.8010499999</v>
      </c>
      <c r="K10" s="13">
        <f t="shared" si="4"/>
        <v>222467.38222499998</v>
      </c>
      <c r="L10" s="13">
        <f t="shared" si="5"/>
        <v>43183390.749674998</v>
      </c>
      <c r="M10" s="16">
        <f t="shared" si="6"/>
        <v>188409850680174.72</v>
      </c>
      <c r="N10" s="17">
        <f>M10/M56</f>
        <v>1.8045510190681499E-2</v>
      </c>
      <c r="O10" s="17">
        <f t="shared" si="9"/>
        <v>0.85362629898836462</v>
      </c>
      <c r="P10" s="18" t="str">
        <f t="shared" si="7"/>
        <v>potatoes</v>
      </c>
      <c r="Q10" s="11">
        <f t="shared" si="8"/>
        <v>8</v>
      </c>
    </row>
    <row r="11" spans="1:18" x14ac:dyDescent="0.2">
      <c r="A11" s="23" t="s">
        <v>25</v>
      </c>
      <c r="B11" s="11">
        <v>21175170</v>
      </c>
      <c r="C11" s="12">
        <v>1</v>
      </c>
      <c r="D11" s="13">
        <f t="shared" si="1"/>
        <v>21175170</v>
      </c>
      <c r="E11" s="11">
        <v>31120565</v>
      </c>
      <c r="F11" s="14">
        <f t="shared" si="2"/>
        <v>0.68042370053371459</v>
      </c>
      <c r="G11" s="15">
        <v>0</v>
      </c>
      <c r="H11" s="15">
        <v>1</v>
      </c>
      <c r="I11" s="15">
        <v>0</v>
      </c>
      <c r="J11" s="13">
        <f t="shared" si="3"/>
        <v>0</v>
      </c>
      <c r="K11" s="13">
        <f t="shared" si="4"/>
        <v>21175170</v>
      </c>
      <c r="L11" s="13">
        <f t="shared" si="5"/>
        <v>0</v>
      </c>
      <c r="M11" s="16">
        <f t="shared" si="6"/>
        <v>187188502800000</v>
      </c>
      <c r="N11" s="17">
        <f>M11/M56</f>
        <v>1.7928531988435203E-2</v>
      </c>
      <c r="O11" s="17">
        <f t="shared" si="9"/>
        <v>0.87155483097679987</v>
      </c>
      <c r="P11" s="18" t="str">
        <f t="shared" si="7"/>
        <v>rapeseed oil</v>
      </c>
      <c r="Q11" s="11">
        <f t="shared" si="8"/>
        <v>9</v>
      </c>
    </row>
    <row r="12" spans="1:18" ht="12.75" customHeight="1" x14ac:dyDescent="0.2">
      <c r="A12" s="23" t="s">
        <v>26</v>
      </c>
      <c r="B12" s="11">
        <v>56098260</v>
      </c>
      <c r="C12" s="12">
        <v>0.8</v>
      </c>
      <c r="D12" s="13">
        <f t="shared" si="1"/>
        <v>44878608</v>
      </c>
      <c r="E12" s="11">
        <v>39969624</v>
      </c>
      <c r="F12" s="14">
        <f t="shared" si="2"/>
        <v>1.1228178678888747</v>
      </c>
      <c r="G12" s="15">
        <v>0.113</v>
      </c>
      <c r="H12" s="15">
        <v>3.3000000000000002E-2</v>
      </c>
      <c r="I12" s="15">
        <v>0.74629999999999996</v>
      </c>
      <c r="J12" s="13">
        <f t="shared" si="3"/>
        <v>5071282.7039999999</v>
      </c>
      <c r="K12" s="13">
        <f t="shared" si="4"/>
        <v>1480994.064</v>
      </c>
      <c r="L12" s="13">
        <f t="shared" si="5"/>
        <v>33492905.150399998</v>
      </c>
      <c r="M12" s="16">
        <f t="shared" si="6"/>
        <v>162335394522288</v>
      </c>
      <c r="N12" s="17">
        <f>M12/M56</f>
        <v>1.5548152103431905E-2</v>
      </c>
      <c r="O12" s="17">
        <f t="shared" si="9"/>
        <v>0.88710298308023172</v>
      </c>
      <c r="P12" s="18" t="str">
        <f t="shared" si="7"/>
        <v>sorghum</v>
      </c>
      <c r="Q12" s="11">
        <f t="shared" si="8"/>
        <v>10</v>
      </c>
    </row>
    <row r="13" spans="1:18" s="1" customFormat="1" x14ac:dyDescent="0.2">
      <c r="A13" s="23" t="s">
        <v>27</v>
      </c>
      <c r="B13" s="11">
        <v>36456791</v>
      </c>
      <c r="C13" s="12">
        <v>0.7</v>
      </c>
      <c r="D13" s="13">
        <f t="shared" si="1"/>
        <v>25519753.699999999</v>
      </c>
      <c r="E13" s="11">
        <v>23951156</v>
      </c>
      <c r="F13" s="14">
        <f t="shared" si="2"/>
        <v>1.0654915236659142</v>
      </c>
      <c r="G13" s="15">
        <v>0.25800000000000001</v>
      </c>
      <c r="H13" s="15">
        <v>0.4924</v>
      </c>
      <c r="I13" s="15">
        <v>0.1613</v>
      </c>
      <c r="J13" s="13">
        <f t="shared" si="3"/>
        <v>6584096.4545999998</v>
      </c>
      <c r="K13" s="13">
        <f t="shared" si="4"/>
        <v>12565926.72188</v>
      </c>
      <c r="L13" s="13">
        <f t="shared" si="5"/>
        <v>4116336.2718099998</v>
      </c>
      <c r="M13" s="16">
        <f t="shared" si="6"/>
        <v>152493466872625.87</v>
      </c>
      <c r="N13" s="17">
        <f>M13/M56</f>
        <v>1.4605512400376209E-2</v>
      </c>
      <c r="O13" s="17">
        <f t="shared" si="9"/>
        <v>0.90170849548060794</v>
      </c>
      <c r="P13" s="18" t="str">
        <f t="shared" si="7"/>
        <v>groundnuts</v>
      </c>
      <c r="Q13" s="11">
        <f t="shared" si="8"/>
        <v>11</v>
      </c>
    </row>
    <row r="14" spans="1:18" x14ac:dyDescent="0.2">
      <c r="A14" s="23" t="s">
        <v>28</v>
      </c>
      <c r="B14" s="11">
        <v>26702359</v>
      </c>
      <c r="C14" s="12">
        <v>0.75</v>
      </c>
      <c r="D14" s="13">
        <f t="shared" si="1"/>
        <v>20026769.25</v>
      </c>
      <c r="E14" s="11">
        <v>33692327</v>
      </c>
      <c r="F14" s="14">
        <f t="shared" si="2"/>
        <v>0.59440148642745871</v>
      </c>
      <c r="G14" s="15">
        <v>0.11020000000000001</v>
      </c>
      <c r="H14" s="15">
        <v>4.2200000000000001E-2</v>
      </c>
      <c r="I14" s="15">
        <v>0.72850000000000004</v>
      </c>
      <c r="J14" s="13">
        <f t="shared" si="3"/>
        <v>2206949.9713500002</v>
      </c>
      <c r="K14" s="13">
        <f t="shared" si="4"/>
        <v>845129.66235</v>
      </c>
      <c r="L14" s="13">
        <f t="shared" si="5"/>
        <v>14589501.398625001</v>
      </c>
      <c r="M14" s="16">
        <f t="shared" si="6"/>
        <v>72473213016977.266</v>
      </c>
      <c r="N14" s="17">
        <f>M14/M56</f>
        <v>6.9413361314600748E-3</v>
      </c>
      <c r="O14" s="17">
        <f t="shared" si="9"/>
        <v>0.90864983161206803</v>
      </c>
      <c r="P14" s="18" t="str">
        <f t="shared" si="7"/>
        <v>millet</v>
      </c>
      <c r="Q14" s="11">
        <f t="shared" si="8"/>
        <v>12</v>
      </c>
      <c r="R14" s="1"/>
    </row>
    <row r="15" spans="1:18" s="1" customFormat="1" x14ac:dyDescent="0.2">
      <c r="A15" s="23" t="s">
        <v>29</v>
      </c>
      <c r="B15" s="11">
        <v>20698984</v>
      </c>
      <c r="C15" s="12">
        <v>1</v>
      </c>
      <c r="D15" s="13">
        <f t="shared" si="1"/>
        <v>20698984</v>
      </c>
      <c r="E15" s="11">
        <v>25563866</v>
      </c>
      <c r="F15" s="14">
        <f t="shared" si="2"/>
        <v>0.80969693707516699</v>
      </c>
      <c r="G15" s="15">
        <v>0.2142</v>
      </c>
      <c r="H15" s="15">
        <v>1.23E-2</v>
      </c>
      <c r="I15" s="15">
        <v>0.62549999999999994</v>
      </c>
      <c r="J15" s="13">
        <f t="shared" si="3"/>
        <v>4433722.3728</v>
      </c>
      <c r="K15" s="13">
        <f t="shared" si="4"/>
        <v>254597.50320000001</v>
      </c>
      <c r="L15" s="13">
        <f t="shared" si="5"/>
        <v>12947214.491999999</v>
      </c>
      <c r="M15" s="16">
        <f t="shared" si="6"/>
        <v>69514867595063.992</v>
      </c>
      <c r="N15" s="17">
        <f>M15/M56</f>
        <v>6.6579918569119644E-3</v>
      </c>
      <c r="O15" s="17">
        <f t="shared" si="9"/>
        <v>0.91530782346897999</v>
      </c>
      <c r="P15" s="18" t="str">
        <f t="shared" si="7"/>
        <v>beans dry</v>
      </c>
      <c r="Q15" s="11">
        <f t="shared" si="8"/>
        <v>13</v>
      </c>
    </row>
    <row r="16" spans="1:18" s="1" customFormat="1" x14ac:dyDescent="0.2">
      <c r="A16" s="23" t="s">
        <v>30</v>
      </c>
      <c r="B16" s="11">
        <v>23258023</v>
      </c>
      <c r="C16" s="12">
        <v>0.73</v>
      </c>
      <c r="D16" s="13">
        <f t="shared" si="1"/>
        <v>16978356.789999999</v>
      </c>
      <c r="E16" s="11">
        <v>10212035</v>
      </c>
      <c r="F16" s="14">
        <f t="shared" si="2"/>
        <v>1.6625830982757108</v>
      </c>
      <c r="G16" s="15">
        <v>0.16889999999999999</v>
      </c>
      <c r="H16" s="15">
        <v>6.9000000000000006E-2</v>
      </c>
      <c r="I16" s="15">
        <v>0.66269999999999996</v>
      </c>
      <c r="J16" s="13">
        <f t="shared" si="3"/>
        <v>2867644.4618309997</v>
      </c>
      <c r="K16" s="13">
        <f t="shared" si="4"/>
        <v>1171506.6185099999</v>
      </c>
      <c r="L16" s="13">
        <f t="shared" si="5"/>
        <v>11251557.044732999</v>
      </c>
      <c r="M16" s="16">
        <f t="shared" si="6"/>
        <v>64997428338031.078</v>
      </c>
      <c r="N16" s="17">
        <f>M16/M56</f>
        <v>6.2253207632601186E-3</v>
      </c>
      <c r="O16" s="17">
        <f t="shared" si="9"/>
        <v>0.92153314423224009</v>
      </c>
      <c r="P16" s="18" t="str">
        <f t="shared" si="7"/>
        <v>oats</v>
      </c>
      <c r="Q16" s="11">
        <f t="shared" si="8"/>
        <v>14</v>
      </c>
    </row>
    <row r="17" spans="1:17" x14ac:dyDescent="0.2">
      <c r="A17" s="23" t="s">
        <v>31</v>
      </c>
      <c r="B17" s="11">
        <v>166125148</v>
      </c>
      <c r="C17" s="12">
        <v>0.1</v>
      </c>
      <c r="D17" s="13">
        <f t="shared" si="1"/>
        <v>16612514.800000001</v>
      </c>
      <c r="E17" s="11">
        <v>23777743</v>
      </c>
      <c r="F17" s="14">
        <f t="shared" si="2"/>
        <v>0.69865818635519783</v>
      </c>
      <c r="G17" s="15">
        <v>0</v>
      </c>
      <c r="H17" s="15">
        <v>0</v>
      </c>
      <c r="I17" s="15">
        <v>0.99980000000000002</v>
      </c>
      <c r="J17" s="13">
        <f t="shared" si="3"/>
        <v>0</v>
      </c>
      <c r="K17" s="13">
        <f t="shared" si="4"/>
        <v>0</v>
      </c>
      <c r="L17" s="13">
        <f t="shared" si="5"/>
        <v>16609192.297040001</v>
      </c>
      <c r="M17" s="16">
        <f t="shared" si="6"/>
        <v>64277574189544.805</v>
      </c>
      <c r="N17" s="17">
        <f>M17/M56</f>
        <v>6.1563746050554494E-3</v>
      </c>
      <c r="O17" s="17">
        <f t="shared" si="9"/>
        <v>0.92768951883729556</v>
      </c>
      <c r="P17" s="18" t="str">
        <f t="shared" si="7"/>
        <v>sugar cane</v>
      </c>
      <c r="Q17" s="11">
        <f t="shared" si="8"/>
        <v>15</v>
      </c>
    </row>
    <row r="18" spans="1:17" x14ac:dyDescent="0.2">
      <c r="A18" s="23" t="s">
        <v>32</v>
      </c>
      <c r="B18" s="11">
        <v>102297894</v>
      </c>
      <c r="C18" s="12">
        <v>0.72</v>
      </c>
      <c r="D18" s="13">
        <f t="shared" si="1"/>
        <v>73654483.679999992</v>
      </c>
      <c r="E18" s="11">
        <v>8216124</v>
      </c>
      <c r="F18" s="14">
        <f t="shared" si="2"/>
        <v>8.9646265903484412</v>
      </c>
      <c r="G18" s="15">
        <v>1.5699999999999999E-2</v>
      </c>
      <c r="H18" s="15">
        <v>5.0000000000000001E-4</v>
      </c>
      <c r="I18" s="15">
        <v>0.20119999999999999</v>
      </c>
      <c r="J18" s="13">
        <f t="shared" si="3"/>
        <v>1156375.3937759998</v>
      </c>
      <c r="K18" s="13">
        <f t="shared" si="4"/>
        <v>36827.241839999995</v>
      </c>
      <c r="L18" s="13">
        <f t="shared" si="5"/>
        <v>14819282.116415998</v>
      </c>
      <c r="M18" s="16">
        <f t="shared" si="6"/>
        <v>62151347382308.633</v>
      </c>
      <c r="N18" s="17">
        <f>M18/M56</f>
        <v>5.952728949697378E-3</v>
      </c>
      <c r="O18" s="17">
        <f t="shared" si="9"/>
        <v>0.9336422477869929</v>
      </c>
      <c r="P18" s="18" t="str">
        <f t="shared" si="7"/>
        <v>sweet potato</v>
      </c>
      <c r="Q18" s="11">
        <f t="shared" si="8"/>
        <v>16</v>
      </c>
    </row>
    <row r="19" spans="1:17" x14ac:dyDescent="0.2">
      <c r="A19" s="23" t="s">
        <v>33</v>
      </c>
      <c r="B19" s="11">
        <v>17491558</v>
      </c>
      <c r="C19" s="12">
        <v>0.54</v>
      </c>
      <c r="D19" s="13">
        <f t="shared" si="1"/>
        <v>9445441.3200000003</v>
      </c>
      <c r="E19" s="11">
        <v>23716835</v>
      </c>
      <c r="F19" s="14">
        <f t="shared" si="2"/>
        <v>0.39825892957470926</v>
      </c>
      <c r="G19" s="15">
        <v>0.20780000000000001</v>
      </c>
      <c r="H19" s="15">
        <v>0.51459999999999995</v>
      </c>
      <c r="I19" s="15">
        <v>0.2</v>
      </c>
      <c r="J19" s="13">
        <f t="shared" si="3"/>
        <v>1962762.7062960002</v>
      </c>
      <c r="K19" s="13">
        <f t="shared" si="4"/>
        <v>4860624.1032719994</v>
      </c>
      <c r="L19" s="13">
        <f t="shared" si="5"/>
        <v>1889088.2640000002</v>
      </c>
      <c r="M19" s="16">
        <f t="shared" si="6"/>
        <v>57874580327970</v>
      </c>
      <c r="N19" s="17">
        <f>M19/M56</f>
        <v>5.5431089474330302E-3</v>
      </c>
      <c r="O19" s="17">
        <f t="shared" si="9"/>
        <v>0.93918535673442594</v>
      </c>
      <c r="P19" s="18" t="str">
        <f t="shared" si="7"/>
        <v>sunflower seed</v>
      </c>
      <c r="Q19" s="11">
        <f t="shared" si="8"/>
        <v>17</v>
      </c>
    </row>
    <row r="20" spans="1:17" x14ac:dyDescent="0.2">
      <c r="A20" s="23" t="s">
        <v>34</v>
      </c>
      <c r="B20" s="11">
        <v>5733908</v>
      </c>
      <c r="C20" s="12">
        <v>1</v>
      </c>
      <c r="D20" s="13">
        <f t="shared" si="1"/>
        <v>5733908</v>
      </c>
      <c r="E20" s="11">
        <v>14921224</v>
      </c>
      <c r="F20" s="14">
        <f t="shared" si="2"/>
        <v>0.38427866239391623</v>
      </c>
      <c r="G20" s="15">
        <v>0</v>
      </c>
      <c r="H20" s="15">
        <v>1</v>
      </c>
      <c r="I20" s="15">
        <v>0</v>
      </c>
      <c r="J20" s="13">
        <f t="shared" si="3"/>
        <v>0</v>
      </c>
      <c r="K20" s="13">
        <f t="shared" si="4"/>
        <v>5733908</v>
      </c>
      <c r="L20" s="13">
        <f t="shared" si="5"/>
        <v>0</v>
      </c>
      <c r="M20" s="16">
        <f t="shared" si="6"/>
        <v>50687746720000</v>
      </c>
      <c r="N20" s="17">
        <f>M20/M56</f>
        <v>4.8547687218919383E-3</v>
      </c>
      <c r="O20" s="17">
        <f t="shared" si="9"/>
        <v>0.94404012545631788</v>
      </c>
      <c r="P20" s="18" t="str">
        <f t="shared" si="7"/>
        <v>palm kernel oil</v>
      </c>
      <c r="Q20" s="11">
        <f t="shared" si="8"/>
        <v>18</v>
      </c>
    </row>
    <row r="21" spans="1:17" x14ac:dyDescent="0.2">
      <c r="A21" s="23" t="s">
        <v>35</v>
      </c>
      <c r="B21" s="11">
        <v>49183219</v>
      </c>
      <c r="C21" s="12">
        <v>0.86</v>
      </c>
      <c r="D21" s="13">
        <f t="shared" si="1"/>
        <v>42297568.339999996</v>
      </c>
      <c r="E21" s="11">
        <v>4754006</v>
      </c>
      <c r="F21" s="14">
        <f t="shared" si="2"/>
        <v>8.8972475718373083</v>
      </c>
      <c r="G21" s="15">
        <v>1.5299999999999999E-2</v>
      </c>
      <c r="H21" s="15">
        <v>1.6999999999999999E-3</v>
      </c>
      <c r="I21" s="15">
        <v>0.27879999999999999</v>
      </c>
      <c r="J21" s="13">
        <f t="shared" si="3"/>
        <v>647152.79560199997</v>
      </c>
      <c r="K21" s="13">
        <f t="shared" si="4"/>
        <v>71905.866177999997</v>
      </c>
      <c r="L21" s="13">
        <f t="shared" si="5"/>
        <v>11792562.053191999</v>
      </c>
      <c r="M21" s="16">
        <f t="shared" si="6"/>
        <v>48777344321846.297</v>
      </c>
      <c r="N21" s="17">
        <f>M21/M56</f>
        <v>4.6717942870641918E-3</v>
      </c>
      <c r="O21" s="17">
        <f t="shared" si="9"/>
        <v>0.94871191974338209</v>
      </c>
      <c r="P21" s="18" t="str">
        <f t="shared" si="7"/>
        <v>yams</v>
      </c>
      <c r="Q21" s="11">
        <f t="shared" si="8"/>
        <v>19</v>
      </c>
    </row>
    <row r="22" spans="1:17" x14ac:dyDescent="0.2">
      <c r="A22" s="23" t="s">
        <v>36</v>
      </c>
      <c r="B22" s="11">
        <v>18168232</v>
      </c>
      <c r="C22" s="12">
        <v>0.75</v>
      </c>
      <c r="D22" s="13">
        <f t="shared" si="1"/>
        <v>13626174</v>
      </c>
      <c r="E22" s="11">
        <v>6559052</v>
      </c>
      <c r="F22" s="14">
        <f t="shared" si="2"/>
        <v>2.0774608891650805</v>
      </c>
      <c r="G22" s="15">
        <v>0.10340000000000001</v>
      </c>
      <c r="H22" s="15">
        <v>1.6299999999999999E-2</v>
      </c>
      <c r="I22" s="15">
        <v>0.75860000000000005</v>
      </c>
      <c r="J22" s="13">
        <f t="shared" si="3"/>
        <v>1408946.3916</v>
      </c>
      <c r="K22" s="13">
        <f t="shared" si="4"/>
        <v>222106.63619999998</v>
      </c>
      <c r="L22" s="13">
        <f t="shared" si="5"/>
        <v>10336815.5964</v>
      </c>
      <c r="M22" s="16">
        <f t="shared" si="6"/>
        <v>47419521557568</v>
      </c>
      <c r="N22" s="17">
        <f>M22/M56</f>
        <v>4.5417447995163432E-3</v>
      </c>
      <c r="O22" s="17">
        <f t="shared" si="9"/>
        <v>0.95325366454289839</v>
      </c>
      <c r="P22" s="18" t="str">
        <f t="shared" si="7"/>
        <v>rye</v>
      </c>
      <c r="Q22" s="11">
        <f t="shared" si="8"/>
        <v>20</v>
      </c>
    </row>
    <row r="23" spans="1:17" s="1" customFormat="1" x14ac:dyDescent="0.2">
      <c r="A23" s="23" t="s">
        <v>38</v>
      </c>
      <c r="B23" s="11">
        <v>4659149</v>
      </c>
      <c r="C23" s="12">
        <v>1</v>
      </c>
      <c r="D23" s="13">
        <f t="shared" si="1"/>
        <v>4659149</v>
      </c>
      <c r="E23" s="11">
        <v>30430889</v>
      </c>
      <c r="F23" s="14">
        <f t="shared" si="2"/>
        <v>0.15310591156242592</v>
      </c>
      <c r="G23" s="15">
        <v>0</v>
      </c>
      <c r="H23" s="15">
        <v>1</v>
      </c>
      <c r="I23" s="15">
        <v>0</v>
      </c>
      <c r="J23" s="13">
        <f t="shared" si="3"/>
        <v>0</v>
      </c>
      <c r="K23" s="13">
        <f t="shared" si="4"/>
        <v>4659149</v>
      </c>
      <c r="L23" s="13">
        <f t="shared" si="5"/>
        <v>0</v>
      </c>
      <c r="M23" s="16">
        <f t="shared" si="6"/>
        <v>41186877160000</v>
      </c>
      <c r="N23" s="17">
        <f>M23/M56</f>
        <v>3.9447948651834142E-3</v>
      </c>
      <c r="O23" s="17">
        <f t="shared" si="9"/>
        <v>0.95719845940808179</v>
      </c>
      <c r="P23" s="18" t="str">
        <f t="shared" si="7"/>
        <v>cottonseed oil</v>
      </c>
      <c r="Q23" s="11">
        <f t="shared" si="8"/>
        <v>21</v>
      </c>
    </row>
    <row r="24" spans="1:17" x14ac:dyDescent="0.2">
      <c r="A24" s="23" t="s">
        <v>37</v>
      </c>
      <c r="B24" s="11">
        <v>15669368</v>
      </c>
      <c r="C24" s="12">
        <v>0.75</v>
      </c>
      <c r="D24" s="13">
        <f t="shared" si="1"/>
        <v>11752026</v>
      </c>
      <c r="E24" s="11">
        <v>4279917</v>
      </c>
      <c r="F24" s="14">
        <f t="shared" si="2"/>
        <v>2.7458537163220686</v>
      </c>
      <c r="G24" s="15">
        <v>0.1318</v>
      </c>
      <c r="H24" s="15">
        <v>1.8100000000000002E-2</v>
      </c>
      <c r="I24" s="15">
        <v>0.73140000000000005</v>
      </c>
      <c r="J24" s="13">
        <f t="shared" si="3"/>
        <v>1548917.0268000001</v>
      </c>
      <c r="K24" s="13">
        <f t="shared" si="4"/>
        <v>212711.67060000001</v>
      </c>
      <c r="L24" s="13">
        <f t="shared" si="5"/>
        <v>8595431.8164000008</v>
      </c>
      <c r="M24" s="16">
        <f t="shared" si="6"/>
        <v>41139001191288.008</v>
      </c>
      <c r="N24" s="17">
        <f>M24/M56</f>
        <v>3.9402094028089044E-3</v>
      </c>
      <c r="O24" s="17">
        <f t="shared" si="9"/>
        <v>0.96113866881089072</v>
      </c>
      <c r="P24" s="18" t="str">
        <f t="shared" si="7"/>
        <v>triticale</v>
      </c>
      <c r="Q24" s="11">
        <f t="shared" si="8"/>
        <v>22</v>
      </c>
    </row>
    <row r="25" spans="1:17" s="1" customFormat="1" x14ac:dyDescent="0.2">
      <c r="A25" s="23" t="s">
        <v>39</v>
      </c>
      <c r="B25" s="11">
        <v>10461215</v>
      </c>
      <c r="C25" s="12">
        <v>1</v>
      </c>
      <c r="D25" s="13">
        <f t="shared" si="1"/>
        <v>10461215</v>
      </c>
      <c r="E25" s="11">
        <v>11551857</v>
      </c>
      <c r="F25" s="14">
        <f t="shared" si="2"/>
        <v>0.9055873008123283</v>
      </c>
      <c r="G25" s="15">
        <v>0.193</v>
      </c>
      <c r="H25" s="15">
        <v>6.4000000000000001E-2</v>
      </c>
      <c r="I25" s="15">
        <v>0.60650000000000004</v>
      </c>
      <c r="J25" s="13">
        <f t="shared" si="3"/>
        <v>2019014.4950000001</v>
      </c>
      <c r="K25" s="13">
        <f t="shared" si="4"/>
        <v>669517.76</v>
      </c>
      <c r="L25" s="13">
        <f t="shared" si="5"/>
        <v>6344726.8975</v>
      </c>
      <c r="M25" s="16">
        <f t="shared" si="6"/>
        <v>38286216187375</v>
      </c>
      <c r="N25" s="17">
        <f>M25/M56</f>
        <v>3.6669754892205823E-3</v>
      </c>
      <c r="O25" s="17">
        <f t="shared" si="9"/>
        <v>0.96480564430011129</v>
      </c>
      <c r="P25" s="18" t="str">
        <f t="shared" si="7"/>
        <v>chick peas</v>
      </c>
      <c r="Q25" s="11">
        <f t="shared" si="8"/>
        <v>23</v>
      </c>
    </row>
    <row r="26" spans="1:17" x14ac:dyDescent="0.2">
      <c r="A26" s="23" t="s">
        <v>40</v>
      </c>
      <c r="B26" s="11">
        <v>10485464</v>
      </c>
      <c r="C26" s="12">
        <v>1</v>
      </c>
      <c r="D26" s="13">
        <f t="shared" si="1"/>
        <v>10485464</v>
      </c>
      <c r="E26" s="11">
        <v>6182296</v>
      </c>
      <c r="F26" s="14">
        <f t="shared" si="2"/>
        <v>1.6960469055509475</v>
      </c>
      <c r="G26" s="15">
        <v>0.2455</v>
      </c>
      <c r="H26" s="15">
        <v>1.1599999999999999E-2</v>
      </c>
      <c r="I26" s="15">
        <v>0.60370000000000001</v>
      </c>
      <c r="J26" s="13">
        <f t="shared" si="3"/>
        <v>2574181.412</v>
      </c>
      <c r="K26" s="13">
        <f t="shared" si="4"/>
        <v>121631.38239999999</v>
      </c>
      <c r="L26" s="13">
        <f t="shared" si="5"/>
        <v>6330074.6168</v>
      </c>
      <c r="M26" s="16">
        <f t="shared" si="6"/>
        <v>35534692251872</v>
      </c>
      <c r="N26" s="17">
        <f>M26/M56</f>
        <v>3.403440153680676E-3</v>
      </c>
      <c r="O26" s="17">
        <f t="shared" si="9"/>
        <v>0.96820908445379195</v>
      </c>
      <c r="P26" s="18" t="str">
        <f t="shared" si="7"/>
        <v>peas dry</v>
      </c>
      <c r="Q26" s="11">
        <f t="shared" si="8"/>
        <v>24</v>
      </c>
    </row>
    <row r="27" spans="1:17" x14ac:dyDescent="0.2">
      <c r="A27" s="23" t="s">
        <v>41</v>
      </c>
      <c r="B27" s="11">
        <v>3501662</v>
      </c>
      <c r="C27" s="12">
        <v>1</v>
      </c>
      <c r="D27" s="13">
        <f t="shared" si="1"/>
        <v>3501662</v>
      </c>
      <c r="E27" s="11">
        <v>11864344</v>
      </c>
      <c r="F27" s="14">
        <v>0.72699999999999998</v>
      </c>
      <c r="G27" s="15">
        <v>0</v>
      </c>
      <c r="H27" s="15">
        <v>1</v>
      </c>
      <c r="I27" s="15">
        <v>0</v>
      </c>
      <c r="J27" s="13">
        <f t="shared" si="3"/>
        <v>0</v>
      </c>
      <c r="K27" s="13">
        <f t="shared" si="4"/>
        <v>3501662</v>
      </c>
      <c r="L27" s="13">
        <f t="shared" si="5"/>
        <v>0</v>
      </c>
      <c r="M27" s="16">
        <f t="shared" si="6"/>
        <v>30954692080000</v>
      </c>
      <c r="N27" s="17">
        <f>M27/M56</f>
        <v>2.9647771035457089E-3</v>
      </c>
      <c r="O27" s="17">
        <f t="shared" si="9"/>
        <v>0.97117386155733765</v>
      </c>
      <c r="P27" s="18" t="str">
        <f t="shared" si="7"/>
        <v>coconut oil*</v>
      </c>
      <c r="Q27" s="11">
        <f t="shared" si="8"/>
        <v>25</v>
      </c>
    </row>
    <row r="28" spans="1:17" x14ac:dyDescent="0.2">
      <c r="A28" s="23" t="s">
        <v>42</v>
      </c>
      <c r="B28" s="11">
        <v>36012047</v>
      </c>
      <c r="C28" s="12">
        <v>0.65</v>
      </c>
      <c r="D28" s="13">
        <f t="shared" si="1"/>
        <v>23407830.550000001</v>
      </c>
      <c r="E28" s="11">
        <v>5358917</v>
      </c>
      <c r="F28" s="14">
        <f>D28/E28</f>
        <v>4.3680151325351746</v>
      </c>
      <c r="G28" s="15">
        <v>1.2999999999999999E-2</v>
      </c>
      <c r="H28" s="15">
        <v>3.7000000000000002E-3</v>
      </c>
      <c r="I28" s="15">
        <v>0.31890000000000002</v>
      </c>
      <c r="J28" s="13">
        <f t="shared" si="3"/>
        <v>304301.79715</v>
      </c>
      <c r="K28" s="13">
        <f t="shared" si="4"/>
        <v>86608.973035000003</v>
      </c>
      <c r="L28" s="13">
        <f t="shared" si="5"/>
        <v>7464757.1623950005</v>
      </c>
      <c r="M28" s="16">
        <f t="shared" si="6"/>
        <v>30831881495068.551</v>
      </c>
      <c r="N28" s="17">
        <f>M28/M56</f>
        <v>2.9530145568746964E-3</v>
      </c>
      <c r="O28" s="17">
        <f t="shared" si="9"/>
        <v>0.97412687611421234</v>
      </c>
      <c r="P28" s="18" t="str">
        <f t="shared" si="7"/>
        <v>plantains</v>
      </c>
      <c r="Q28" s="11">
        <f t="shared" si="8"/>
        <v>26</v>
      </c>
    </row>
    <row r="29" spans="1:17" x14ac:dyDescent="0.2">
      <c r="A29" s="23" t="s">
        <v>43</v>
      </c>
      <c r="B29" s="11">
        <v>40888461</v>
      </c>
      <c r="C29" s="12">
        <v>0.18</v>
      </c>
      <c r="D29" s="13">
        <f t="shared" si="1"/>
        <v>7359922.9799999995</v>
      </c>
      <c r="E29" s="11">
        <v>4274064</v>
      </c>
      <c r="F29" s="14">
        <f>D29/E29</f>
        <v>1.7219964371146523</v>
      </c>
      <c r="G29" s="15">
        <v>0</v>
      </c>
      <c r="H29" s="15">
        <v>0</v>
      </c>
      <c r="I29" s="15">
        <v>0.99980000000000002</v>
      </c>
      <c r="J29" s="13">
        <f t="shared" si="3"/>
        <v>0</v>
      </c>
      <c r="K29" s="13">
        <f t="shared" si="4"/>
        <v>0</v>
      </c>
      <c r="L29" s="13">
        <f t="shared" si="5"/>
        <v>7358450.9954039995</v>
      </c>
      <c r="M29" s="16">
        <f t="shared" si="6"/>
        <v>28477205352213.477</v>
      </c>
      <c r="N29" s="17">
        <f>M29/M56</f>
        <v>2.72748849134124E-3</v>
      </c>
      <c r="O29" s="17">
        <f t="shared" si="9"/>
        <v>0.97685436460555353</v>
      </c>
      <c r="P29" s="18" t="str">
        <f t="shared" si="7"/>
        <v>sugar beet</v>
      </c>
      <c r="Q29" s="11">
        <f t="shared" si="8"/>
        <v>27</v>
      </c>
    </row>
    <row r="30" spans="1:17" x14ac:dyDescent="0.2">
      <c r="A30" s="23" t="s">
        <v>76</v>
      </c>
      <c r="B30">
        <v>153833368</v>
      </c>
      <c r="C30" s="12">
        <v>0.91</v>
      </c>
      <c r="D30" s="13">
        <f t="shared" si="1"/>
        <v>139988364.88</v>
      </c>
      <c r="E30">
        <v>4435795</v>
      </c>
      <c r="F30" s="14">
        <f>D30/E30</f>
        <v>31.558799466611958</v>
      </c>
      <c r="G30" s="15">
        <v>8.8000000000000005E-3</v>
      </c>
      <c r="H30" s="15">
        <v>2E-3</v>
      </c>
      <c r="I30" s="15">
        <v>3.8899999999999997E-2</v>
      </c>
      <c r="J30" s="13">
        <f t="shared" si="3"/>
        <v>1231897.6109440001</v>
      </c>
      <c r="K30" s="13">
        <f t="shared" si="4"/>
        <v>279976.72976000002</v>
      </c>
      <c r="L30" s="13">
        <f t="shared" si="5"/>
        <v>5445547.393831999</v>
      </c>
      <c r="M30" s="16">
        <f t="shared" si="6"/>
        <v>28316706459561.516</v>
      </c>
      <c r="N30" s="17">
        <f>M30/M56</f>
        <v>2.7121162356312108E-3</v>
      </c>
      <c r="O30" s="17">
        <f t="shared" si="9"/>
        <v>0.97956648084118469</v>
      </c>
      <c r="P30" s="18" t="str">
        <f t="shared" si="7"/>
        <v>tomatoes</v>
      </c>
      <c r="Q30" s="11">
        <f t="shared" si="8"/>
        <v>28</v>
      </c>
    </row>
    <row r="31" spans="1:17" x14ac:dyDescent="0.2">
      <c r="A31" s="23" t="s">
        <v>44</v>
      </c>
      <c r="B31" s="11">
        <v>2911115</v>
      </c>
      <c r="C31" s="12">
        <v>1</v>
      </c>
      <c r="D31" s="13">
        <f t="shared" si="1"/>
        <v>2911115</v>
      </c>
      <c r="E31" s="11">
        <v>9206504</v>
      </c>
      <c r="F31" s="14">
        <v>1.1779999999999999</v>
      </c>
      <c r="G31" s="15">
        <v>0</v>
      </c>
      <c r="H31" s="15">
        <v>1</v>
      </c>
      <c r="I31" s="15">
        <v>0</v>
      </c>
      <c r="J31" s="13">
        <f t="shared" si="3"/>
        <v>0</v>
      </c>
      <c r="K31" s="13">
        <f t="shared" si="4"/>
        <v>2911115</v>
      </c>
      <c r="L31" s="13">
        <f t="shared" si="5"/>
        <v>0</v>
      </c>
      <c r="M31" s="16">
        <f t="shared" si="6"/>
        <v>25734256600000</v>
      </c>
      <c r="N31" s="17">
        <f>M31/M56</f>
        <v>2.4647744693201304E-3</v>
      </c>
      <c r="O31" s="17">
        <f t="shared" si="9"/>
        <v>0.98203125531050484</v>
      </c>
      <c r="P31" s="18" t="str">
        <f t="shared" si="7"/>
        <v>olive oil*</v>
      </c>
      <c r="Q31" s="11">
        <f t="shared" si="8"/>
        <v>29</v>
      </c>
    </row>
    <row r="32" spans="1:17" s="1" customFormat="1" x14ac:dyDescent="0.2">
      <c r="A32" s="23" t="s">
        <v>45</v>
      </c>
      <c r="B32" s="11">
        <v>3976968</v>
      </c>
      <c r="C32" s="12">
        <v>0.85</v>
      </c>
      <c r="D32" s="13">
        <f t="shared" si="1"/>
        <v>3380422.8</v>
      </c>
      <c r="E32" s="11">
        <v>7700276</v>
      </c>
      <c r="F32" s="14">
        <f t="shared" ref="F32:F44" si="10">D32/E32</f>
        <v>0.43900021245991699</v>
      </c>
      <c r="G32" s="15">
        <v>0.17730000000000001</v>
      </c>
      <c r="H32" s="15">
        <v>0.49669999999999997</v>
      </c>
      <c r="I32" s="15">
        <v>0.23449999999999999</v>
      </c>
      <c r="J32" s="13">
        <f t="shared" si="3"/>
        <v>599348.96244000003</v>
      </c>
      <c r="K32" s="13">
        <f t="shared" si="4"/>
        <v>1679056.0047599999</v>
      </c>
      <c r="L32" s="13">
        <f t="shared" si="5"/>
        <v>792709.14659999986</v>
      </c>
      <c r="M32" s="16">
        <f t="shared" si="6"/>
        <v>20230119964063.199</v>
      </c>
      <c r="N32" s="17">
        <f>M32/M56</f>
        <v>1.937599518561824E-3</v>
      </c>
      <c r="O32" s="17">
        <f t="shared" si="9"/>
        <v>0.98396885482906671</v>
      </c>
      <c r="P32" s="18" t="str">
        <f t="shared" si="7"/>
        <v>sesame seed</v>
      </c>
      <c r="Q32" s="11">
        <f t="shared" si="8"/>
        <v>30</v>
      </c>
    </row>
    <row r="33" spans="1:17" x14ac:dyDescent="0.2">
      <c r="A33" s="23" t="s">
        <v>46</v>
      </c>
      <c r="B33" s="11">
        <v>5249571</v>
      </c>
      <c r="C33" s="12">
        <v>1</v>
      </c>
      <c r="D33" s="13">
        <f t="shared" si="1"/>
        <v>5249571</v>
      </c>
      <c r="E33" s="11">
        <v>9969690</v>
      </c>
      <c r="F33" s="14">
        <f t="shared" si="10"/>
        <v>0.52655308239273235</v>
      </c>
      <c r="G33" s="15">
        <v>0.23519999999999999</v>
      </c>
      <c r="H33" s="15">
        <v>1.26E-2</v>
      </c>
      <c r="I33" s="15">
        <v>0.60029999999999994</v>
      </c>
      <c r="J33" s="13">
        <f t="shared" si="3"/>
        <v>1234699.0992000001</v>
      </c>
      <c r="K33" s="13">
        <f t="shared" si="4"/>
        <v>66144.594599999997</v>
      </c>
      <c r="L33" s="13">
        <f t="shared" si="5"/>
        <v>3151317.4712999999</v>
      </c>
      <c r="M33" s="16">
        <f t="shared" si="6"/>
        <v>17558602344098.998</v>
      </c>
      <c r="N33" s="17">
        <f>M33/M56</f>
        <v>1.6817270243073509E-3</v>
      </c>
      <c r="O33" s="17">
        <f t="shared" si="9"/>
        <v>0.98565058185337406</v>
      </c>
      <c r="P33" s="18" t="str">
        <f t="shared" si="7"/>
        <v>cow peas dry</v>
      </c>
      <c r="Q33" s="11">
        <f t="shared" si="8"/>
        <v>31</v>
      </c>
    </row>
    <row r="34" spans="1:17" x14ac:dyDescent="0.2">
      <c r="A34" s="23" t="s">
        <v>47</v>
      </c>
      <c r="B34" s="11">
        <v>64326757</v>
      </c>
      <c r="C34" s="12">
        <v>0.8</v>
      </c>
      <c r="D34" s="13">
        <f t="shared" si="1"/>
        <v>51461405.600000001</v>
      </c>
      <c r="E34" s="11">
        <v>2286717</v>
      </c>
      <c r="F34" s="14">
        <f t="shared" si="10"/>
        <v>22.504492510441825</v>
      </c>
      <c r="G34" s="15">
        <v>1.2800000000000001E-2</v>
      </c>
      <c r="H34" s="15">
        <v>1E-3</v>
      </c>
      <c r="I34" s="15">
        <v>5.8000000000000003E-2</v>
      </c>
      <c r="J34" s="13">
        <f t="shared" si="3"/>
        <v>658705.99168000009</v>
      </c>
      <c r="K34" s="13">
        <f t="shared" si="4"/>
        <v>51461.405600000006</v>
      </c>
      <c r="L34" s="13">
        <f t="shared" si="5"/>
        <v>2984761.5248000002</v>
      </c>
      <c r="M34" s="16">
        <f t="shared" si="6"/>
        <v>14555138114281.6</v>
      </c>
      <c r="N34" s="17">
        <f>M34/M56</f>
        <v>1.3940613626083774E-3</v>
      </c>
      <c r="O34" s="17">
        <f t="shared" si="9"/>
        <v>0.9870446432159824</v>
      </c>
      <c r="P34" s="18" t="str">
        <f t="shared" si="7"/>
        <v>cabbage - kale</v>
      </c>
      <c r="Q34" s="11">
        <f t="shared" si="8"/>
        <v>32</v>
      </c>
    </row>
    <row r="35" spans="1:17" x14ac:dyDescent="0.2">
      <c r="A35" s="23" t="s">
        <v>48</v>
      </c>
      <c r="B35" s="11">
        <v>4170867</v>
      </c>
      <c r="C35" s="12">
        <v>1</v>
      </c>
      <c r="D35" s="13">
        <f t="shared" ref="D35:D52" si="11">B35*C35</f>
        <v>4170867</v>
      </c>
      <c r="E35" s="11">
        <v>2453686</v>
      </c>
      <c r="F35" s="14">
        <f t="shared" si="10"/>
        <v>1.6998373059959588</v>
      </c>
      <c r="G35" s="15">
        <v>0.26119999999999999</v>
      </c>
      <c r="H35" s="15">
        <v>1.5299999999999999E-2</v>
      </c>
      <c r="I35" s="15">
        <v>0.58289999999999997</v>
      </c>
      <c r="J35" s="13">
        <f t="shared" ref="J35:J52" si="12">D35*G35</f>
        <v>1089430.4604</v>
      </c>
      <c r="K35" s="13">
        <f t="shared" ref="K35:K52" si="13">D35*H35</f>
        <v>63814.265099999997</v>
      </c>
      <c r="L35" s="13">
        <f t="shared" ref="L35:L52" si="14">D35*I35</f>
        <v>2431198.3742999998</v>
      </c>
      <c r="M35" s="16">
        <f t="shared" ref="M35:M52" si="15">((J35*1000)*3870)+((K35*1000)*8840)+((L35*1000)*3870)</f>
        <v>14188951693772.998</v>
      </c>
      <c r="N35" s="17">
        <f>M35/M56</f>
        <v>1.3589887761214095E-3</v>
      </c>
      <c r="O35" s="17">
        <f t="shared" si="9"/>
        <v>0.98840363199210379</v>
      </c>
      <c r="P35" s="18" t="str">
        <f t="shared" ref="P35:P52" si="16">A35</f>
        <v>beans broad</v>
      </c>
      <c r="Q35" s="11">
        <f t="shared" si="8"/>
        <v>33</v>
      </c>
    </row>
    <row r="36" spans="1:17" x14ac:dyDescent="0.2">
      <c r="A36" s="23" t="s">
        <v>49</v>
      </c>
      <c r="B36" s="11">
        <v>3917923</v>
      </c>
      <c r="C36" s="12">
        <v>1</v>
      </c>
      <c r="D36" s="13">
        <f t="shared" si="11"/>
        <v>3917923</v>
      </c>
      <c r="E36" s="11">
        <v>3700798</v>
      </c>
      <c r="F36" s="14">
        <f t="shared" si="10"/>
        <v>1.0586697787882506</v>
      </c>
      <c r="G36" s="15">
        <v>0.25800000000000001</v>
      </c>
      <c r="H36" s="15">
        <v>1.06E-2</v>
      </c>
      <c r="I36" s="15">
        <v>0.6008</v>
      </c>
      <c r="J36" s="13">
        <f t="shared" si="12"/>
        <v>1010824.1340000001</v>
      </c>
      <c r="K36" s="13">
        <f t="shared" si="13"/>
        <v>41529.983800000002</v>
      </c>
      <c r="L36" s="13">
        <f t="shared" si="14"/>
        <v>2353888.1384000001</v>
      </c>
      <c r="M36" s="16">
        <f t="shared" si="15"/>
        <v>13388561550980</v>
      </c>
      <c r="N36" s="17">
        <f>M36/M56</f>
        <v>1.2823290450821349E-3</v>
      </c>
      <c r="O36" s="17">
        <f t="shared" si="9"/>
        <v>0.98968596103718598</v>
      </c>
      <c r="P36" s="18" t="str">
        <f t="shared" si="16"/>
        <v>lentils</v>
      </c>
      <c r="Q36" s="11">
        <f t="shared" ref="Q36:Q52" si="17">Q35+1</f>
        <v>34</v>
      </c>
    </row>
    <row r="37" spans="1:17" x14ac:dyDescent="0.2">
      <c r="A37" s="23" t="s">
        <v>50</v>
      </c>
      <c r="B37" s="11">
        <v>15998014</v>
      </c>
      <c r="C37" s="12">
        <v>1</v>
      </c>
      <c r="D37" s="13">
        <f t="shared" si="11"/>
        <v>15998014</v>
      </c>
      <c r="E37" s="11">
        <v>2116110</v>
      </c>
      <c r="F37" s="14">
        <f t="shared" si="10"/>
        <v>7.560105098506221</v>
      </c>
      <c r="G37" s="15">
        <v>5.4199999999999998E-2</v>
      </c>
      <c r="H37" s="15">
        <v>4.0000000000000001E-3</v>
      </c>
      <c r="I37" s="15">
        <v>0.14449999999999999</v>
      </c>
      <c r="J37" s="13">
        <f t="shared" si="12"/>
        <v>867092.35879999993</v>
      </c>
      <c r="K37" s="13">
        <f t="shared" si="13"/>
        <v>63992.056000000004</v>
      </c>
      <c r="L37" s="13">
        <f t="shared" si="14"/>
        <v>2311713.023</v>
      </c>
      <c r="M37" s="16">
        <f t="shared" si="15"/>
        <v>12867666602606</v>
      </c>
      <c r="N37" s="17">
        <f>M37/M56</f>
        <v>1.2324387921828124E-3</v>
      </c>
      <c r="O37" s="17">
        <f t="shared" si="9"/>
        <v>0.9909183998293688</v>
      </c>
      <c r="P37" s="18" t="str">
        <f t="shared" si="16"/>
        <v>peas green</v>
      </c>
      <c r="Q37" s="11">
        <f t="shared" si="17"/>
        <v>35</v>
      </c>
    </row>
    <row r="38" spans="1:17" x14ac:dyDescent="0.2">
      <c r="A38" s="23" t="s">
        <v>51</v>
      </c>
      <c r="B38" s="11">
        <v>33581727</v>
      </c>
      <c r="C38" s="12">
        <v>0.89</v>
      </c>
      <c r="D38" s="13">
        <f t="shared" si="11"/>
        <v>29887737.030000001</v>
      </c>
      <c r="E38" s="11">
        <v>1132902</v>
      </c>
      <c r="F38" s="14">
        <f t="shared" si="10"/>
        <v>26.381573189914043</v>
      </c>
      <c r="G38" s="15">
        <v>9.2999999999999992E-3</v>
      </c>
      <c r="H38" s="15">
        <v>2.3999999999999998E-3</v>
      </c>
      <c r="I38" s="15">
        <v>9.5799999999999996E-2</v>
      </c>
      <c r="J38" s="13">
        <f t="shared" si="12"/>
        <v>277955.954379</v>
      </c>
      <c r="K38" s="13">
        <f t="shared" si="13"/>
        <v>71730.568872000003</v>
      </c>
      <c r="L38" s="13">
        <f t="shared" si="14"/>
        <v>2863245.2074739998</v>
      </c>
      <c r="M38" s="16">
        <f t="shared" si="15"/>
        <v>12790546725199.59</v>
      </c>
      <c r="N38" s="17">
        <f>M38/M56</f>
        <v>1.225052408038791E-3</v>
      </c>
      <c r="O38" s="17">
        <f t="shared" si="9"/>
        <v>0.99214345223740763</v>
      </c>
      <c r="P38" s="18" t="str">
        <f t="shared" si="16"/>
        <v>carrots</v>
      </c>
      <c r="Q38" s="11">
        <f t="shared" si="17"/>
        <v>36</v>
      </c>
    </row>
    <row r="39" spans="1:17" x14ac:dyDescent="0.2">
      <c r="A39" s="23" t="s">
        <v>52</v>
      </c>
      <c r="B39" s="11">
        <v>3480215</v>
      </c>
      <c r="C39" s="12">
        <v>1</v>
      </c>
      <c r="D39" s="13">
        <f t="shared" si="11"/>
        <v>3480215</v>
      </c>
      <c r="E39" s="11">
        <v>4501496</v>
      </c>
      <c r="F39" s="14">
        <f t="shared" si="10"/>
        <v>0.77312409030242391</v>
      </c>
      <c r="G39" s="15">
        <v>0.217</v>
      </c>
      <c r="H39" s="15">
        <v>1.49E-2</v>
      </c>
      <c r="I39" s="15">
        <v>0.62780000000000002</v>
      </c>
      <c r="J39" s="13">
        <f t="shared" si="12"/>
        <v>755206.65500000003</v>
      </c>
      <c r="K39" s="13">
        <f t="shared" si="13"/>
        <v>51855.203500000003</v>
      </c>
      <c r="L39" s="13">
        <f t="shared" si="14"/>
        <v>2184878.977</v>
      </c>
      <c r="M39" s="16">
        <f t="shared" si="15"/>
        <v>11836531394780</v>
      </c>
      <c r="N39" s="17">
        <f>M39/M56</f>
        <v>1.1336787706997503E-3</v>
      </c>
      <c r="O39" s="17">
        <f t="shared" si="9"/>
        <v>0.99327713100810733</v>
      </c>
      <c r="P39" s="18" t="str">
        <f t="shared" si="16"/>
        <v>pigeon peas</v>
      </c>
      <c r="Q39" s="11">
        <f t="shared" si="17"/>
        <v>37</v>
      </c>
    </row>
    <row r="40" spans="1:17" s="1" customFormat="1" x14ac:dyDescent="0.2">
      <c r="A40" s="23" t="s">
        <v>53</v>
      </c>
      <c r="B40" s="11">
        <v>11312073</v>
      </c>
      <c r="C40" s="12">
        <v>0.86</v>
      </c>
      <c r="D40" s="13">
        <f t="shared" si="11"/>
        <v>9728382.7799999993</v>
      </c>
      <c r="E40" s="11">
        <v>1576340</v>
      </c>
      <c r="F40" s="14">
        <f t="shared" si="10"/>
        <v>6.1715002981590263</v>
      </c>
      <c r="G40" s="15">
        <v>1.4999999999999999E-2</v>
      </c>
      <c r="H40" s="15">
        <v>2E-3</v>
      </c>
      <c r="I40" s="15">
        <v>0.2646</v>
      </c>
      <c r="J40" s="13">
        <f t="shared" si="12"/>
        <v>145925.74169999998</v>
      </c>
      <c r="K40" s="13">
        <f t="shared" si="13"/>
        <v>19456.76556</v>
      </c>
      <c r="L40" s="13">
        <f t="shared" si="14"/>
        <v>2574130.0835879999</v>
      </c>
      <c r="M40" s="16">
        <f t="shared" si="15"/>
        <v>10698613851414.959</v>
      </c>
      <c r="N40" s="17">
        <f>M40/M56</f>
        <v>1.0246913554939178E-3</v>
      </c>
      <c r="O40" s="17">
        <f t="shared" si="9"/>
        <v>0.99430182236360121</v>
      </c>
      <c r="P40" s="18" t="str">
        <f t="shared" si="16"/>
        <v>taro</v>
      </c>
      <c r="Q40" s="11">
        <f t="shared" si="17"/>
        <v>38</v>
      </c>
    </row>
    <row r="41" spans="1:17" x14ac:dyDescent="0.2">
      <c r="A41" s="23" t="s">
        <v>54</v>
      </c>
      <c r="B41" s="11">
        <v>9192282</v>
      </c>
      <c r="C41" s="12">
        <v>1</v>
      </c>
      <c r="D41" s="13">
        <f t="shared" si="11"/>
        <v>9192282</v>
      </c>
      <c r="E41" s="11">
        <v>979700</v>
      </c>
      <c r="F41" s="14">
        <f t="shared" si="10"/>
        <v>9.3827518628151481</v>
      </c>
      <c r="G41" s="15">
        <v>3.27E-2</v>
      </c>
      <c r="H41" s="15">
        <v>1.35E-2</v>
      </c>
      <c r="I41" s="15">
        <v>0.187</v>
      </c>
      <c r="J41" s="13">
        <f t="shared" si="12"/>
        <v>300587.6214</v>
      </c>
      <c r="K41" s="13">
        <f t="shared" si="13"/>
        <v>124095.807</v>
      </c>
      <c r="L41" s="13">
        <f t="shared" si="14"/>
        <v>1718956.7339999999</v>
      </c>
      <c r="M41" s="16">
        <f t="shared" si="15"/>
        <v>8912643589278</v>
      </c>
      <c r="N41" s="17">
        <f>M41/M56</f>
        <v>8.5363477618398127E-4</v>
      </c>
      <c r="O41" s="17">
        <f t="shared" si="9"/>
        <v>0.99515545713978515</v>
      </c>
      <c r="P41" s="18" t="str">
        <f t="shared" si="16"/>
        <v>maize green</v>
      </c>
      <c r="Q41" s="11">
        <f t="shared" si="17"/>
        <v>39</v>
      </c>
    </row>
    <row r="42" spans="1:17" x14ac:dyDescent="0.2">
      <c r="A42" s="23" t="s">
        <v>55</v>
      </c>
      <c r="B42" s="11">
        <v>2282264</v>
      </c>
      <c r="C42" s="12">
        <v>0.45</v>
      </c>
      <c r="D42" s="13">
        <f t="shared" si="11"/>
        <v>1027018.8</v>
      </c>
      <c r="E42" s="11">
        <v>843251</v>
      </c>
      <c r="F42" s="14">
        <f t="shared" si="10"/>
        <v>1.2179277581645322</v>
      </c>
      <c r="G42" s="15">
        <v>0.15229999999999999</v>
      </c>
      <c r="H42" s="15">
        <v>0.65210000000000001</v>
      </c>
      <c r="I42" s="15">
        <v>0.1371</v>
      </c>
      <c r="J42" s="13">
        <f t="shared" si="12"/>
        <v>156414.96324000001</v>
      </c>
      <c r="K42" s="13">
        <f t="shared" si="13"/>
        <v>669718.95948000008</v>
      </c>
      <c r="L42" s="13">
        <f t="shared" si="14"/>
        <v>140804.27748000002</v>
      </c>
      <c r="M42" s="16">
        <f t="shared" si="15"/>
        <v>7070554063389.5996</v>
      </c>
      <c r="N42" s="17">
        <f>M42/M56</f>
        <v>6.7720320855860238E-4</v>
      </c>
      <c r="O42" s="17">
        <f t="shared" si="9"/>
        <v>0.99583266034834372</v>
      </c>
      <c r="P42" s="18" t="str">
        <f t="shared" si="16"/>
        <v>walnuts</v>
      </c>
      <c r="Q42" s="11">
        <f t="shared" si="17"/>
        <v>40</v>
      </c>
    </row>
    <row r="43" spans="1:17" s="1" customFormat="1" x14ac:dyDescent="0.2">
      <c r="A43" s="23" t="s">
        <v>56</v>
      </c>
      <c r="B43" s="11">
        <v>19042406</v>
      </c>
      <c r="C43" s="12">
        <v>0.88</v>
      </c>
      <c r="D43" s="13">
        <f t="shared" si="11"/>
        <v>16757317.279999999</v>
      </c>
      <c r="E43" s="11">
        <v>1341992</v>
      </c>
      <c r="F43" s="14">
        <f t="shared" si="10"/>
        <v>12.486898044101604</v>
      </c>
      <c r="G43" s="15">
        <v>1.83E-2</v>
      </c>
      <c r="H43" s="15">
        <v>2.2000000000000001E-3</v>
      </c>
      <c r="I43" s="15">
        <v>6.9699999999999998E-2</v>
      </c>
      <c r="J43" s="13">
        <f t="shared" si="12"/>
        <v>306658.90622399998</v>
      </c>
      <c r="K43" s="13">
        <f t="shared" si="13"/>
        <v>36866.098016000004</v>
      </c>
      <c r="L43" s="13">
        <f t="shared" si="14"/>
        <v>1167985.0144159999</v>
      </c>
      <c r="M43" s="16">
        <f t="shared" si="15"/>
        <v>6032768279338.2402</v>
      </c>
      <c r="N43" s="17">
        <f>M43/M56</f>
        <v>5.7780620848543285E-4</v>
      </c>
      <c r="O43" s="17">
        <f t="shared" si="9"/>
        <v>0.99641046655682919</v>
      </c>
      <c r="P43" s="18" t="str">
        <f t="shared" si="16"/>
        <v>beans green</v>
      </c>
      <c r="Q43" s="11">
        <f t="shared" si="17"/>
        <v>41</v>
      </c>
    </row>
    <row r="44" spans="1:17" s="1" customFormat="1" x14ac:dyDescent="0.2">
      <c r="A44" s="23" t="s">
        <v>57</v>
      </c>
      <c r="B44" s="11">
        <v>2361676</v>
      </c>
      <c r="C44" s="12">
        <v>0.4</v>
      </c>
      <c r="D44" s="13">
        <f t="shared" si="11"/>
        <v>944670.4</v>
      </c>
      <c r="E44" s="11">
        <v>1796475</v>
      </c>
      <c r="F44" s="14">
        <f t="shared" si="10"/>
        <v>0.52584667195480039</v>
      </c>
      <c r="G44" s="15">
        <v>0.2122</v>
      </c>
      <c r="H44" s="15">
        <v>0.49419999999999997</v>
      </c>
      <c r="I44" s="15">
        <v>0.2167</v>
      </c>
      <c r="J44" s="13">
        <f t="shared" si="12"/>
        <v>200459.05888</v>
      </c>
      <c r="K44" s="13">
        <f t="shared" si="13"/>
        <v>466856.11167999997</v>
      </c>
      <c r="L44" s="13">
        <f t="shared" si="14"/>
        <v>204710.07568000001</v>
      </c>
      <c r="M44" s="16">
        <f t="shared" si="15"/>
        <v>5695012577998.3994</v>
      </c>
      <c r="N44" s="17">
        <f>M44/M56</f>
        <v>5.4545665813822159E-4</v>
      </c>
      <c r="O44" s="17">
        <f t="shared" si="9"/>
        <v>0.9969559232149674</v>
      </c>
      <c r="P44" s="18" t="str">
        <f t="shared" si="16"/>
        <v>almonds</v>
      </c>
      <c r="Q44" s="11">
        <f t="shared" si="17"/>
        <v>42</v>
      </c>
    </row>
    <row r="45" spans="1:17" x14ac:dyDescent="0.2">
      <c r="A45" s="23" t="s">
        <v>58</v>
      </c>
      <c r="B45" s="11">
        <v>579647</v>
      </c>
      <c r="C45" s="12">
        <v>1</v>
      </c>
      <c r="D45" s="13">
        <f t="shared" si="11"/>
        <v>579647</v>
      </c>
      <c r="E45" s="11">
        <v>2111538</v>
      </c>
      <c r="F45" s="14">
        <v>0.53900000000000003</v>
      </c>
      <c r="G45" s="15">
        <v>1.1000000000000001E-3</v>
      </c>
      <c r="H45" s="15">
        <v>0.99980000000000002</v>
      </c>
      <c r="I45" s="15">
        <v>0</v>
      </c>
      <c r="J45" s="13">
        <f t="shared" si="12"/>
        <v>637.61170000000004</v>
      </c>
      <c r="K45" s="13">
        <f t="shared" si="13"/>
        <v>579531.07059999998</v>
      </c>
      <c r="L45" s="13">
        <f t="shared" si="14"/>
        <v>0</v>
      </c>
      <c r="M45" s="16">
        <f t="shared" si="15"/>
        <v>5125522221383</v>
      </c>
      <c r="N45" s="17">
        <f>M45/M56</f>
        <v>4.9091203641755162E-4</v>
      </c>
      <c r="O45" s="17">
        <f t="shared" si="9"/>
        <v>0.997446835251385</v>
      </c>
      <c r="P45" s="18" t="str">
        <f t="shared" si="16"/>
        <v>linseed oil*</v>
      </c>
      <c r="Q45" s="11">
        <f t="shared" si="17"/>
        <v>43</v>
      </c>
    </row>
    <row r="46" spans="1:17" x14ac:dyDescent="0.2">
      <c r="A46" s="23" t="s">
        <v>59</v>
      </c>
      <c r="B46" s="11">
        <v>3350929</v>
      </c>
      <c r="C46" s="12">
        <v>0.25</v>
      </c>
      <c r="D46" s="13">
        <f t="shared" si="11"/>
        <v>837732.25</v>
      </c>
      <c r="E46" s="11">
        <v>4103562</v>
      </c>
      <c r="F46" s="14">
        <f t="shared" ref="F46:F52" si="18">D46/E46</f>
        <v>0.20414757959060933</v>
      </c>
      <c r="G46" s="15">
        <v>0.1822</v>
      </c>
      <c r="H46" s="15">
        <v>0.4385</v>
      </c>
      <c r="I46" s="15">
        <v>0.3019</v>
      </c>
      <c r="J46" s="13">
        <f t="shared" si="12"/>
        <v>152634.81594999999</v>
      </c>
      <c r="K46" s="13">
        <f t="shared" si="13"/>
        <v>367345.591625</v>
      </c>
      <c r="L46" s="13">
        <f t="shared" si="14"/>
        <v>252911.36627500001</v>
      </c>
      <c r="M46" s="16">
        <f t="shared" si="15"/>
        <v>4816798755175.75</v>
      </c>
      <c r="N46" s="17">
        <f>M46/M56</f>
        <v>4.6134313417898278E-4</v>
      </c>
      <c r="O46" s="17">
        <f t="shared" si="9"/>
        <v>0.997908178385564</v>
      </c>
      <c r="P46" s="18" t="str">
        <f t="shared" si="16"/>
        <v>cashew nuts</v>
      </c>
      <c r="Q46" s="11">
        <f t="shared" si="17"/>
        <v>44</v>
      </c>
    </row>
    <row r="47" spans="1:17" x14ac:dyDescent="0.2">
      <c r="A47" s="23" t="s">
        <v>60</v>
      </c>
      <c r="B47" s="11">
        <v>1787547</v>
      </c>
      <c r="C47" s="12">
        <v>0.75</v>
      </c>
      <c r="D47" s="13">
        <f t="shared" si="11"/>
        <v>1340660.25</v>
      </c>
      <c r="E47" s="11">
        <v>2007261</v>
      </c>
      <c r="F47" s="14">
        <f t="shared" si="18"/>
        <v>0.66790529482713012</v>
      </c>
      <c r="G47" s="15">
        <v>0.13250000000000001</v>
      </c>
      <c r="H47" s="15">
        <v>3.4000000000000002E-2</v>
      </c>
      <c r="I47" s="15">
        <v>0.71499999999999997</v>
      </c>
      <c r="J47" s="13">
        <f t="shared" si="12"/>
        <v>177637.483125</v>
      </c>
      <c r="K47" s="13">
        <f t="shared" si="13"/>
        <v>45582.448500000006</v>
      </c>
      <c r="L47" s="13">
        <f t="shared" si="14"/>
        <v>958572.07874999999</v>
      </c>
      <c r="M47" s="16">
        <f t="shared" si="15"/>
        <v>4800079849196.25</v>
      </c>
      <c r="N47" s="17">
        <f>M47/M56</f>
        <v>4.5974183155525613E-4</v>
      </c>
      <c r="O47" s="17">
        <f t="shared" si="9"/>
        <v>0.99836792021711929</v>
      </c>
      <c r="P47" s="18" t="str">
        <f t="shared" si="16"/>
        <v>buckwheat</v>
      </c>
      <c r="Q47" s="11">
        <f t="shared" si="17"/>
        <v>45</v>
      </c>
    </row>
    <row r="48" spans="1:17" x14ac:dyDescent="0.2">
      <c r="A48" s="23" t="s">
        <v>62</v>
      </c>
      <c r="B48" s="11">
        <v>22141402</v>
      </c>
      <c r="C48" s="12">
        <v>0.7</v>
      </c>
      <c r="D48" s="13">
        <f t="shared" si="11"/>
        <v>15498981.399999999</v>
      </c>
      <c r="E48" s="11">
        <v>1666767</v>
      </c>
      <c r="F48" s="14">
        <f t="shared" si="18"/>
        <v>9.2988290504911593</v>
      </c>
      <c r="G48" s="15">
        <v>0.01</v>
      </c>
      <c r="H48" s="15">
        <v>1E-3</v>
      </c>
      <c r="I48" s="15">
        <v>6.5000000000000002E-2</v>
      </c>
      <c r="J48" s="13">
        <f t="shared" si="12"/>
        <v>154989.81399999998</v>
      </c>
      <c r="K48" s="13">
        <f t="shared" si="13"/>
        <v>15498.981399999999</v>
      </c>
      <c r="L48" s="13">
        <f t="shared" si="14"/>
        <v>1007433.791</v>
      </c>
      <c r="M48" s="16">
        <f t="shared" si="15"/>
        <v>4635590346926</v>
      </c>
      <c r="N48" s="17">
        <f>M48/M56</f>
        <v>4.4398736341698131E-4</v>
      </c>
      <c r="O48" s="17">
        <f t="shared" si="9"/>
        <v>0.99881190758053628</v>
      </c>
      <c r="P48" s="18" t="str">
        <f t="shared" si="16"/>
        <v>pumpkin flesh</v>
      </c>
      <c r="Q48" s="11">
        <f t="shared" si="17"/>
        <v>46</v>
      </c>
    </row>
    <row r="49" spans="1:17" x14ac:dyDescent="0.2">
      <c r="A49" s="23" t="s">
        <v>61</v>
      </c>
      <c r="B49" s="11">
        <v>19872263</v>
      </c>
      <c r="C49" s="12">
        <v>0.61</v>
      </c>
      <c r="D49" s="13">
        <f t="shared" si="11"/>
        <v>12122080.43</v>
      </c>
      <c r="E49" s="11">
        <v>1163862</v>
      </c>
      <c r="F49" s="14">
        <f t="shared" si="18"/>
        <v>10.41539325968199</v>
      </c>
      <c r="G49" s="15">
        <v>2.9499999999999998E-2</v>
      </c>
      <c r="H49" s="15">
        <v>3.0000000000000001E-3</v>
      </c>
      <c r="I49" s="15">
        <v>6.0900000000000003E-2</v>
      </c>
      <c r="J49" s="13">
        <f t="shared" si="12"/>
        <v>357601.37268499995</v>
      </c>
      <c r="K49" s="13">
        <f t="shared" si="13"/>
        <v>36366.241289999998</v>
      </c>
      <c r="L49" s="13">
        <f t="shared" si="14"/>
        <v>738234.698187</v>
      </c>
      <c r="M49" s="16">
        <f t="shared" si="15"/>
        <v>4562363167278.2402</v>
      </c>
      <c r="N49" s="17">
        <f>M49/M56</f>
        <v>4.3697381390352396E-4</v>
      </c>
      <c r="O49" s="17">
        <f t="shared" si="9"/>
        <v>0.99924888139443979</v>
      </c>
      <c r="P49" s="18" t="str">
        <f t="shared" si="16"/>
        <v>cauliflower</v>
      </c>
      <c r="Q49" s="11">
        <f t="shared" si="17"/>
        <v>47</v>
      </c>
    </row>
    <row r="50" spans="1:17" x14ac:dyDescent="0.2">
      <c r="A50" s="23" t="s">
        <v>63</v>
      </c>
      <c r="B50" s="11">
        <v>798000</v>
      </c>
      <c r="C50" s="12">
        <v>0.74</v>
      </c>
      <c r="D50" s="13">
        <f t="shared" si="11"/>
        <v>590520</v>
      </c>
      <c r="E50" s="11">
        <v>1228101</v>
      </c>
      <c r="F50" s="14">
        <f t="shared" si="18"/>
        <v>0.48083993091773397</v>
      </c>
      <c r="G50" s="15">
        <v>0.30230000000000001</v>
      </c>
      <c r="H50" s="15">
        <v>0.49049999999999999</v>
      </c>
      <c r="I50" s="15">
        <v>0.1071</v>
      </c>
      <c r="J50" s="13">
        <f t="shared" si="12"/>
        <v>178514.196</v>
      </c>
      <c r="K50" s="13">
        <f t="shared" si="13"/>
        <v>289650.06</v>
      </c>
      <c r="L50" s="13">
        <f t="shared" si="14"/>
        <v>63244.692000000003</v>
      </c>
      <c r="M50" s="16">
        <f t="shared" si="15"/>
        <v>3496113426960</v>
      </c>
      <c r="N50" s="17">
        <f>M50/M56</f>
        <v>3.3485059430931127E-4</v>
      </c>
      <c r="O50" s="17">
        <f t="shared" si="9"/>
        <v>0.99958373198874906</v>
      </c>
      <c r="P50" s="18" t="str">
        <f t="shared" si="16"/>
        <v>melonseed</v>
      </c>
      <c r="Q50" s="11">
        <f t="shared" si="17"/>
        <v>48</v>
      </c>
    </row>
    <row r="51" spans="1:17" x14ac:dyDescent="0.2">
      <c r="A51" s="23" t="s">
        <v>64</v>
      </c>
      <c r="B51" s="11">
        <v>765666</v>
      </c>
      <c r="C51" s="12">
        <v>0.61</v>
      </c>
      <c r="D51" s="13">
        <f t="shared" si="11"/>
        <v>467056.26</v>
      </c>
      <c r="E51" s="11">
        <v>602264</v>
      </c>
      <c r="F51" s="14">
        <f t="shared" si="18"/>
        <v>0.77550087669194911</v>
      </c>
      <c r="G51" s="15">
        <v>0.14949999999999999</v>
      </c>
      <c r="H51" s="15">
        <v>0.60750000000000004</v>
      </c>
      <c r="I51" s="15">
        <v>0.16700000000000001</v>
      </c>
      <c r="J51" s="13">
        <f t="shared" si="12"/>
        <v>69824.910869999992</v>
      </c>
      <c r="K51" s="13">
        <f t="shared" si="13"/>
        <v>283736.67795000004</v>
      </c>
      <c r="L51" s="13">
        <f t="shared" si="14"/>
        <v>77998.395420000001</v>
      </c>
      <c r="M51" s="16">
        <f t="shared" si="15"/>
        <v>3080308428420.3003</v>
      </c>
      <c r="N51" s="17">
        <f>M51/M56</f>
        <v>2.950256418909715E-4</v>
      </c>
      <c r="O51" s="17">
        <f t="shared" si="9"/>
        <v>0.99987875763064005</v>
      </c>
      <c r="P51" s="18" t="str">
        <f t="shared" si="16"/>
        <v>hazelnuts</v>
      </c>
      <c r="Q51" s="11">
        <f t="shared" si="17"/>
        <v>49</v>
      </c>
    </row>
    <row r="52" spans="1:17" x14ac:dyDescent="0.2">
      <c r="A52" s="23" t="s">
        <v>77</v>
      </c>
      <c r="B52" s="11">
        <v>462773</v>
      </c>
      <c r="C52" s="12">
        <v>0.8</v>
      </c>
      <c r="D52" s="13">
        <f t="shared" si="11"/>
        <v>370218.4</v>
      </c>
      <c r="E52">
        <v>516600</v>
      </c>
      <c r="F52" s="14">
        <f t="shared" si="18"/>
        <v>0.71664421215640728</v>
      </c>
      <c r="G52" s="20">
        <v>7.0999999999999994E-2</v>
      </c>
      <c r="H52" s="20">
        <v>0.03</v>
      </c>
      <c r="I52" s="20">
        <v>0.74399999999999999</v>
      </c>
      <c r="J52" s="13">
        <f t="shared" si="12"/>
        <v>26285.506399999998</v>
      </c>
      <c r="K52" s="13">
        <f t="shared" si="13"/>
        <v>11106.552</v>
      </c>
      <c r="L52" s="13">
        <f t="shared" si="14"/>
        <v>275442.48960000003</v>
      </c>
      <c r="M52" s="16">
        <f t="shared" si="15"/>
        <v>1265869264200</v>
      </c>
      <c r="N52" s="17">
        <f>M52/M56</f>
        <v>1.2124236935980575E-4</v>
      </c>
      <c r="O52" s="17">
        <f t="shared" si="9"/>
        <v>0.99999999999999989</v>
      </c>
      <c r="P52" s="18" t="str">
        <f t="shared" si="16"/>
        <v>fonio</v>
      </c>
      <c r="Q52" s="11">
        <f t="shared" si="17"/>
        <v>50</v>
      </c>
    </row>
    <row r="54" spans="1:17" x14ac:dyDescent="0.2">
      <c r="A54" s="23" t="s">
        <v>68</v>
      </c>
      <c r="B54" s="23" t="s">
        <v>0</v>
      </c>
      <c r="C54" s="24" t="s">
        <v>1</v>
      </c>
      <c r="D54" s="25" t="s">
        <v>2</v>
      </c>
      <c r="E54" s="23" t="s">
        <v>3</v>
      </c>
      <c r="F54" s="26" t="s">
        <v>4</v>
      </c>
      <c r="G54" s="27" t="s">
        <v>5</v>
      </c>
      <c r="H54" s="27" t="s">
        <v>6</v>
      </c>
      <c r="I54" s="27" t="s">
        <v>7</v>
      </c>
      <c r="J54" s="25" t="s">
        <v>5</v>
      </c>
      <c r="K54" s="25" t="s">
        <v>6</v>
      </c>
      <c r="L54" s="25" t="s">
        <v>7</v>
      </c>
      <c r="M54" s="28" t="s">
        <v>8</v>
      </c>
      <c r="N54" s="29" t="s">
        <v>79</v>
      </c>
      <c r="O54" s="29" t="s">
        <v>79</v>
      </c>
      <c r="P54" s="30" t="str">
        <f t="shared" ref="P54" si="19">A54</f>
        <v>Staple Crops</v>
      </c>
      <c r="Q54" s="30" t="s">
        <v>81</v>
      </c>
    </row>
    <row r="55" spans="1:17" x14ac:dyDescent="0.2">
      <c r="A55" s="1" t="s">
        <v>9</v>
      </c>
      <c r="B55" s="1" t="s">
        <v>10</v>
      </c>
      <c r="C55" s="19" t="s">
        <v>11</v>
      </c>
      <c r="D55" s="6" t="s">
        <v>10</v>
      </c>
      <c r="E55" s="1" t="s">
        <v>12</v>
      </c>
      <c r="F55" s="5" t="s">
        <v>13</v>
      </c>
      <c r="G55" s="4" t="s">
        <v>14</v>
      </c>
      <c r="H55" s="4" t="s">
        <v>14</v>
      </c>
      <c r="I55" s="4" t="s">
        <v>14</v>
      </c>
      <c r="J55" s="6" t="s">
        <v>15</v>
      </c>
      <c r="K55" s="6" t="s">
        <v>15</v>
      </c>
      <c r="L55" s="6" t="s">
        <v>15</v>
      </c>
      <c r="M55" s="7" t="s">
        <v>16</v>
      </c>
    </row>
    <row r="56" spans="1:17" x14ac:dyDescent="0.2">
      <c r="B56" s="7">
        <f>SUM(B3:B52)</f>
        <v>4223912092</v>
      </c>
      <c r="D56" s="7">
        <f>SUM(D3:D52)</f>
        <v>3414356883.5700016</v>
      </c>
      <c r="E56" s="7">
        <f>SUM(E3:E53)</f>
        <v>1136440232</v>
      </c>
      <c r="H56" s="20" t="s">
        <v>74</v>
      </c>
      <c r="I56" s="21"/>
      <c r="J56" s="10">
        <f>SUM(J3:J52)</f>
        <v>338116679.60461193</v>
      </c>
      <c r="K56" s="10">
        <f>SUM(K3:K52)</f>
        <v>205817569.49377301</v>
      </c>
      <c r="L56" s="10">
        <f>SUM(L3:L52)</f>
        <v>1889632322.6553764</v>
      </c>
      <c r="M56" s="7">
        <f>SUM(M3:M52)</f>
        <v>1.0440815953071112E+16</v>
      </c>
    </row>
    <row r="57" spans="1:17" x14ac:dyDescent="0.2">
      <c r="B57" s="7"/>
      <c r="D57" s="7"/>
      <c r="E57" s="7"/>
      <c r="H57" s="20" t="s">
        <v>75</v>
      </c>
      <c r="I57" s="20" t="s">
        <v>69</v>
      </c>
      <c r="J57" s="10">
        <f>J62/(3.87*1000000)</f>
        <v>38759689.92248062</v>
      </c>
      <c r="K57" s="10">
        <f>K62/(8.84*1000000)</f>
        <v>33936651.58371041</v>
      </c>
      <c r="L57" s="10">
        <f>L62/(3.87*1000000)</f>
        <v>142118863.0490956</v>
      </c>
    </row>
    <row r="58" spans="1:17" x14ac:dyDescent="0.2">
      <c r="B58" s="7"/>
      <c r="D58" s="7"/>
      <c r="E58" s="7"/>
      <c r="I58" s="4" t="s">
        <v>65</v>
      </c>
      <c r="J58" s="10">
        <f>J57*7</f>
        <v>271317829.45736432</v>
      </c>
      <c r="K58" s="10">
        <f>K57*7</f>
        <v>237556561.08597288</v>
      </c>
      <c r="L58" s="10">
        <f>L57*7</f>
        <v>994832041.34366918</v>
      </c>
    </row>
    <row r="59" spans="1:17" x14ac:dyDescent="0.2">
      <c r="I59" s="4" t="s">
        <v>66</v>
      </c>
      <c r="J59" s="10">
        <f>J57*10</f>
        <v>387596899.22480619</v>
      </c>
      <c r="K59" s="10">
        <f>K57*10</f>
        <v>339366515.83710408</v>
      </c>
      <c r="L59" s="10">
        <f>L57*10</f>
        <v>1421188630.4909561</v>
      </c>
    </row>
    <row r="60" spans="1:17" x14ac:dyDescent="0.2">
      <c r="J60" s="10"/>
      <c r="K60" s="10"/>
      <c r="L60" s="10"/>
    </row>
    <row r="61" spans="1:17" ht="12" customHeight="1" x14ac:dyDescent="0.2">
      <c r="H61" s="20" t="s">
        <v>73</v>
      </c>
      <c r="I61" s="20"/>
      <c r="J61" s="10">
        <f>J56*1000000*3.87</f>
        <v>1308511550069848.3</v>
      </c>
      <c r="K61" s="10">
        <f>K56*1000000*8.84</f>
        <v>1819427314324953.2</v>
      </c>
      <c r="L61" s="10">
        <f>L56*1000000*3.87</f>
        <v>7312877088676307</v>
      </c>
    </row>
    <row r="62" spans="1:17" x14ac:dyDescent="0.2">
      <c r="H62" s="20" t="s">
        <v>72</v>
      </c>
      <c r="I62" s="20" t="s">
        <v>69</v>
      </c>
      <c r="J62" s="10">
        <v>150000000000000</v>
      </c>
      <c r="K62" s="10">
        <v>300000000000000</v>
      </c>
      <c r="L62" s="10">
        <v>550000000000000</v>
      </c>
    </row>
    <row r="63" spans="1:17" x14ac:dyDescent="0.2">
      <c r="I63" s="20" t="s">
        <v>70</v>
      </c>
      <c r="J63" s="10">
        <f>J62*7</f>
        <v>1050000000000000</v>
      </c>
      <c r="K63" s="10">
        <f>K62*7</f>
        <v>2100000000000000</v>
      </c>
      <c r="L63" s="10">
        <f>L62*7</f>
        <v>3850000000000000</v>
      </c>
    </row>
    <row r="64" spans="1:17" x14ac:dyDescent="0.2">
      <c r="I64" s="20" t="s">
        <v>71</v>
      </c>
      <c r="J64" s="10">
        <f>J62*10</f>
        <v>1500000000000000</v>
      </c>
      <c r="K64" s="10">
        <f>K62*10</f>
        <v>3000000000000000</v>
      </c>
      <c r="L64" s="10">
        <f>L62*10</f>
        <v>5500000000000000</v>
      </c>
    </row>
    <row r="68" spans="10:12" x14ac:dyDescent="0.2">
      <c r="J68" s="10"/>
      <c r="K68" s="10"/>
      <c r="L68" s="10"/>
    </row>
  </sheetData>
  <sortState ref="A3:Q52">
    <sortCondition descending="1" ref="M3:M52"/>
  </sortState>
  <pageMargins left="0.7" right="0.7" top="0.75" bottom="0.75" header="0.3" footer="0.3"/>
  <pageSetup paperSize="5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SSLink0</vt:lpstr>
      <vt:lpstr>SSLink1</vt:lpstr>
      <vt:lpstr>SSLink10</vt:lpstr>
      <vt:lpstr>SSLink11</vt:lpstr>
      <vt:lpstr>SSLink12</vt:lpstr>
      <vt:lpstr>SSLink2</vt:lpstr>
      <vt:lpstr>SSLink3</vt:lpstr>
      <vt:lpstr>SSLink4</vt:lpstr>
      <vt:lpstr>SSLink5</vt:lpstr>
      <vt:lpstr>SSLink6</vt:lpstr>
      <vt:lpstr>SSLink7</vt:lpstr>
      <vt:lpstr>SSLink8</vt:lpstr>
      <vt:lpstr>SSLink9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2012-12-16T20:46:59Z</dcterms:created>
  <dcterms:modified xsi:type="dcterms:W3CDTF">2012-12-16T20:47:03Z</dcterms:modified>
</cp:coreProperties>
</file>